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Planilha Custos-itinerário 1" sheetId="1" r:id="rId1"/>
    <sheet name="Planilha Custos-itinerário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Recepcao</author>
  </authors>
  <commentList>
    <comment ref="E6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62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comments2.xml><?xml version="1.0" encoding="utf-8"?>
<comments xmlns="http://schemas.openxmlformats.org/spreadsheetml/2006/main">
  <authors>
    <author>Recepcao</author>
  </authors>
  <commentList>
    <comment ref="E61" authorId="0">
      <text>
        <r>
          <rPr>
            <sz val="11"/>
            <color theme="1"/>
            <rFont val="Calibri"/>
            <family val="2"/>
          </rPr>
          <t>Para alterar esse valor:
Preencha abaixo "Nota 1" - Documentação</t>
        </r>
      </text>
    </comment>
    <comment ref="E62" authorId="0">
      <text>
        <r>
          <rPr>
            <sz val="11"/>
            <color theme="1"/>
            <rFont val="Calibri"/>
            <family val="2"/>
          </rPr>
          <t>Para alterar esse valor:
Preencha abaixo "Nota 2" - Manutenção</t>
        </r>
      </text>
    </comment>
  </commentList>
</comments>
</file>

<file path=xl/sharedStrings.xml><?xml version="1.0" encoding="utf-8"?>
<sst xmlns="http://schemas.openxmlformats.org/spreadsheetml/2006/main" count="128" uniqueCount="58">
  <si>
    <t>Veículo</t>
  </si>
  <si>
    <t>Ano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</si>
  <si>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</si>
  <si>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</si>
  <si>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</si>
  <si>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</si>
  <si>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</si>
  <si>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</si>
  <si>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</si>
  <si>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</si>
  <si>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</si>
  <si>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</si>
  <si>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</si>
  <si>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Salário mensal</t>
  </si>
  <si>
    <t>ÔNIBUS</t>
  </si>
  <si>
    <t>PLANILHA DE CUSTOS DO TRANSPORTE ESCOLAR</t>
  </si>
  <si>
    <t>Nº Meses com Transportes</t>
  </si>
  <si>
    <t>Nº Dias Letivos Ano</t>
  </si>
  <si>
    <t>Média Dias Letivos/Mês</t>
  </si>
  <si>
    <t>Percurso Mensal - Km</t>
  </si>
  <si>
    <t>1º ITINERÁRIO</t>
  </si>
  <si>
    <t>Capacidade - Passageiros</t>
  </si>
  <si>
    <t>Lucro</t>
  </si>
  <si>
    <t>Benefícios</t>
  </si>
  <si>
    <t>IPVA</t>
  </si>
  <si>
    <t>DPVAT</t>
  </si>
  <si>
    <t>Vistorias - Detran</t>
  </si>
  <si>
    <t>Vistoria e Renovação CRMPF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</si>
  <si>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</si>
  <si>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</si>
  <si>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</si>
  <si>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</si>
  <si>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</si>
  <si>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</si>
  <si>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</si>
  <si>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Valor/Litro</t>
  </si>
  <si>
    <t>Km</t>
  </si>
  <si>
    <t>Percurso Diário - Km</t>
  </si>
  <si>
    <t>Relação Combustível/Manutenção</t>
  </si>
  <si>
    <t>Simples</t>
  </si>
  <si>
    <t>Valor por Km:</t>
  </si>
  <si>
    <t>Valores Anuais</t>
  </si>
  <si>
    <r>
      <t xml:space="preserve">Salário Motorista+Encargos (Simples Nacional) - </t>
    </r>
    <r>
      <rPr>
        <b/>
        <sz val="10"/>
        <color indexed="10"/>
        <rFont val="Arial"/>
        <family val="2"/>
      </rPr>
      <t>Nota 1</t>
    </r>
  </si>
  <si>
    <r>
      <t xml:space="preserve">Salário Motorista </t>
    </r>
    <r>
      <rPr>
        <sz val="10"/>
        <color indexed="10"/>
        <rFont val="Arial"/>
        <family val="2"/>
      </rPr>
      <t>- Nota 1</t>
    </r>
  </si>
  <si>
    <r>
      <t xml:space="preserve">Documentação </t>
    </r>
    <r>
      <rPr>
        <b/>
        <sz val="10"/>
        <color indexed="8"/>
        <rFont val="Arial"/>
        <family val="2"/>
      </rPr>
      <t xml:space="preserve">(IPVA, Vistórias.etc) - </t>
    </r>
    <r>
      <rPr>
        <b/>
        <sz val="10"/>
        <color indexed="10"/>
        <rFont val="Arial"/>
        <family val="2"/>
      </rPr>
      <t>Nota 2</t>
    </r>
  </si>
  <si>
    <r>
      <t xml:space="preserve">Documentação </t>
    </r>
    <r>
      <rPr>
        <sz val="10"/>
        <color indexed="8"/>
        <rFont val="Arial"/>
        <family val="2"/>
      </rPr>
      <t xml:space="preserve">(IPVA, Vistórias.etc) - </t>
    </r>
    <r>
      <rPr>
        <sz val="10"/>
        <color indexed="10"/>
        <rFont val="Arial"/>
        <family val="2"/>
      </rPr>
      <t>Nota 2</t>
    </r>
  </si>
  <si>
    <r>
      <t>Consumo Combustível/Manutenção</t>
    </r>
    <r>
      <rPr>
        <b/>
        <sz val="10"/>
        <color indexed="8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Nota 3</t>
    </r>
  </si>
  <si>
    <r>
      <t>Manutenção</t>
    </r>
    <r>
      <rPr>
        <sz val="10"/>
        <color indexed="8"/>
        <rFont val="Arial"/>
        <family val="2"/>
      </rPr>
      <t xml:space="preserve"> (Pneus, Freios, Óleos, etc) - </t>
    </r>
    <r>
      <rPr>
        <sz val="10"/>
        <color indexed="10"/>
        <rFont val="Arial"/>
        <family val="2"/>
      </rPr>
      <t>Nota 3</t>
    </r>
  </si>
  <si>
    <r>
      <t xml:space="preserve">Combustível </t>
    </r>
    <r>
      <rPr>
        <sz val="10"/>
        <color indexed="10"/>
        <rFont val="Arial"/>
        <family val="2"/>
      </rPr>
      <t>- Nota 3</t>
    </r>
  </si>
  <si>
    <t>Seguro Passageiros</t>
  </si>
  <si>
    <t>ROTEIRO ESCOLAR 01</t>
  </si>
  <si>
    <t>xxxx</t>
  </si>
  <si>
    <t>R$ xxxxx</t>
  </si>
  <si>
    <t>Despesas Administrativas</t>
  </si>
  <si>
    <t>R$ xxxx</t>
  </si>
  <si>
    <t xml:space="preserve"> km/litro</t>
  </si>
  <si>
    <t>xx %</t>
  </si>
  <si>
    <t>Impostos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</si>
</sst>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0.0"/>
    <numFmt numFmtId="175" formatCode="&quot;R$&quot;\ #,##0.00"/>
    <numFmt numFmtId="176" formatCode="0.0000%"/>
    <numFmt numFmtId="177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indexed="8"/>
      <name val="Algerian"/>
      <family val="5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lgerian"/>
      <family val="5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171" fontId="46" fillId="0" borderId="0" xfId="61" applyFont="1" applyBorder="1" applyAlignment="1">
      <alignment/>
    </xf>
    <xf numFmtId="0" fontId="46" fillId="0" borderId="0" xfId="0" applyFont="1" applyFill="1" applyBorder="1" applyAlignment="1">
      <alignment/>
    </xf>
    <xf numFmtId="171" fontId="46" fillId="0" borderId="0" xfId="61" applyFont="1" applyFill="1" applyBorder="1" applyAlignment="1" applyProtection="1">
      <alignment/>
      <protection locked="0"/>
    </xf>
    <xf numFmtId="171" fontId="46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171" fontId="46" fillId="0" borderId="0" xfId="0" applyNumberFormat="1" applyFont="1" applyBorder="1" applyAlignment="1">
      <alignment/>
    </xf>
    <xf numFmtId="171" fontId="46" fillId="0" borderId="0" xfId="61" applyFont="1" applyFill="1" applyBorder="1" applyAlignment="1">
      <alignment/>
    </xf>
    <xf numFmtId="0" fontId="46" fillId="0" borderId="11" xfId="0" applyFont="1" applyBorder="1" applyAlignment="1">
      <alignment/>
    </xf>
    <xf numFmtId="171" fontId="46" fillId="0" borderId="0" xfId="61" applyFont="1" applyFill="1" applyBorder="1" applyAlignment="1" applyProtection="1">
      <alignment/>
      <protection/>
    </xf>
    <xf numFmtId="171" fontId="46" fillId="0" borderId="11" xfId="61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171" fontId="48" fillId="0" borderId="0" xfId="61" applyFont="1" applyFill="1" applyBorder="1" applyAlignment="1">
      <alignment/>
    </xf>
    <xf numFmtId="171" fontId="4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171" fontId="46" fillId="0" borderId="17" xfId="61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7" xfId="0" applyFont="1" applyBorder="1" applyAlignment="1">
      <alignment/>
    </xf>
    <xf numFmtId="0" fontId="46" fillId="0" borderId="18" xfId="0" applyFont="1" applyFill="1" applyBorder="1" applyAlignment="1">
      <alignment horizontal="left"/>
    </xf>
    <xf numFmtId="171" fontId="48" fillId="0" borderId="18" xfId="61" applyFont="1" applyFill="1" applyBorder="1" applyAlignment="1">
      <alignment/>
    </xf>
    <xf numFmtId="0" fontId="46" fillId="0" borderId="18" xfId="0" applyFont="1" applyFill="1" applyBorder="1" applyAlignment="1">
      <alignment/>
    </xf>
    <xf numFmtId="171" fontId="46" fillId="0" borderId="18" xfId="0" applyNumberFormat="1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9" fillId="0" borderId="0" xfId="0" applyFont="1" applyBorder="1" applyAlignment="1">
      <alignment/>
    </xf>
    <xf numFmtId="171" fontId="49" fillId="0" borderId="0" xfId="61" applyFont="1" applyBorder="1" applyAlignment="1">
      <alignment horizontal="right"/>
    </xf>
    <xf numFmtId="171" fontId="46" fillId="0" borderId="15" xfId="61" applyFont="1" applyBorder="1" applyAlignment="1">
      <alignment/>
    </xf>
    <xf numFmtId="171" fontId="46" fillId="0" borderId="18" xfId="61" applyFont="1" applyBorder="1" applyAlignment="1">
      <alignment/>
    </xf>
    <xf numFmtId="171" fontId="49" fillId="0" borderId="0" xfId="0" applyNumberFormat="1" applyFont="1" applyBorder="1" applyAlignment="1">
      <alignment/>
    </xf>
    <xf numFmtId="0" fontId="46" fillId="0" borderId="15" xfId="0" applyFont="1" applyFill="1" applyBorder="1" applyAlignment="1">
      <alignment horizontal="left"/>
    </xf>
    <xf numFmtId="171" fontId="48" fillId="0" borderId="15" xfId="61" applyFont="1" applyFill="1" applyBorder="1" applyAlignment="1">
      <alignment/>
    </xf>
    <xf numFmtId="0" fontId="46" fillId="0" borderId="15" xfId="0" applyFont="1" applyFill="1" applyBorder="1" applyAlignment="1">
      <alignment/>
    </xf>
    <xf numFmtId="171" fontId="46" fillId="0" borderId="15" xfId="0" applyNumberFormat="1" applyFont="1" applyFill="1" applyBorder="1" applyAlignment="1">
      <alignment/>
    </xf>
    <xf numFmtId="171" fontId="49" fillId="0" borderId="18" xfId="61" applyFont="1" applyBorder="1" applyAlignment="1">
      <alignment horizontal="right"/>
    </xf>
    <xf numFmtId="171" fontId="49" fillId="0" borderId="18" xfId="0" applyNumberFormat="1" applyFont="1" applyBorder="1" applyAlignment="1">
      <alignment/>
    </xf>
    <xf numFmtId="171" fontId="49" fillId="0" borderId="15" xfId="61" applyFont="1" applyBorder="1" applyAlignment="1">
      <alignment horizontal="right"/>
    </xf>
    <xf numFmtId="171" fontId="49" fillId="0" borderId="15" xfId="0" applyNumberFormat="1" applyFont="1" applyBorder="1" applyAlignment="1">
      <alignment/>
    </xf>
    <xf numFmtId="171" fontId="46" fillId="0" borderId="17" xfId="0" applyNumberFormat="1" applyFont="1" applyBorder="1" applyAlignment="1">
      <alignment/>
    </xf>
    <xf numFmtId="0" fontId="49" fillId="0" borderId="18" xfId="0" applyFont="1" applyBorder="1" applyAlignment="1">
      <alignment horizontal="right"/>
    </xf>
    <xf numFmtId="171" fontId="46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61" applyFont="1" applyBorder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71" fontId="4" fillId="0" borderId="0" xfId="61" applyFont="1" applyFill="1" applyBorder="1" applyAlignment="1" applyProtection="1">
      <alignment/>
      <protection locked="0"/>
    </xf>
    <xf numFmtId="171" fontId="4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7" fillId="0" borderId="15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175" fontId="46" fillId="0" borderId="0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171" fontId="49" fillId="0" borderId="11" xfId="61" applyFont="1" applyBorder="1" applyAlignment="1">
      <alignment horizontal="center"/>
    </xf>
    <xf numFmtId="0" fontId="6" fillId="0" borderId="11" xfId="0" applyFont="1" applyFill="1" applyBorder="1" applyAlignment="1" applyProtection="1">
      <alignment/>
      <protection locked="0"/>
    </xf>
    <xf numFmtId="9" fontId="3" fillId="0" borderId="1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right"/>
    </xf>
    <xf numFmtId="0" fontId="46" fillId="0" borderId="20" xfId="0" applyFont="1" applyFill="1" applyBorder="1" applyAlignment="1">
      <alignment/>
    </xf>
    <xf numFmtId="171" fontId="49" fillId="0" borderId="11" xfId="61" applyFont="1" applyBorder="1" applyAlignment="1">
      <alignment/>
    </xf>
    <xf numFmtId="171" fontId="49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4" fillId="0" borderId="17" xfId="0" applyFont="1" applyFill="1" applyBorder="1" applyAlignment="1">
      <alignment/>
    </xf>
    <xf numFmtId="171" fontId="4" fillId="0" borderId="17" xfId="61" applyFont="1" applyFill="1" applyBorder="1" applyAlignment="1" applyProtection="1">
      <alignment/>
      <protection locked="0"/>
    </xf>
    <xf numFmtId="0" fontId="49" fillId="33" borderId="11" xfId="0" applyFont="1" applyFill="1" applyBorder="1" applyAlignment="1">
      <alignment horizontal="left"/>
    </xf>
    <xf numFmtId="43" fontId="49" fillId="33" borderId="11" xfId="0" applyNumberFormat="1" applyFont="1" applyFill="1" applyBorder="1" applyAlignment="1">
      <alignment horizontal="left"/>
    </xf>
    <xf numFmtId="171" fontId="47" fillId="33" borderId="11" xfId="61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171" fontId="47" fillId="0" borderId="11" xfId="0" applyNumberFormat="1" applyFont="1" applyBorder="1" applyAlignment="1">
      <alignment/>
    </xf>
    <xf numFmtId="7" fontId="47" fillId="0" borderId="11" xfId="0" applyNumberFormat="1" applyFont="1" applyBorder="1" applyAlignment="1">
      <alignment/>
    </xf>
    <xf numFmtId="171" fontId="46" fillId="0" borderId="18" xfId="61" applyFont="1" applyFill="1" applyBorder="1" applyAlignment="1" applyProtection="1">
      <alignment/>
      <protection locked="0"/>
    </xf>
    <xf numFmtId="0" fontId="49" fillId="0" borderId="20" xfId="0" applyFont="1" applyBorder="1" applyAlignment="1">
      <alignment/>
    </xf>
    <xf numFmtId="0" fontId="46" fillId="0" borderId="20" xfId="0" applyFont="1" applyBorder="1" applyAlignment="1">
      <alignment/>
    </xf>
    <xf numFmtId="171" fontId="46" fillId="0" borderId="20" xfId="61" applyFont="1" applyBorder="1" applyAlignment="1">
      <alignment/>
    </xf>
    <xf numFmtId="171" fontId="47" fillId="0" borderId="11" xfId="61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Border="1" applyAlignment="1">
      <alignment/>
    </xf>
    <xf numFmtId="0" fontId="47" fillId="0" borderId="15" xfId="0" applyFont="1" applyBorder="1" applyAlignment="1">
      <alignment horizontal="right"/>
    </xf>
    <xf numFmtId="175" fontId="47" fillId="0" borderId="15" xfId="0" applyNumberFormat="1" applyFont="1" applyBorder="1" applyAlignment="1">
      <alignment/>
    </xf>
    <xf numFmtId="171" fontId="4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71" fontId="46" fillId="0" borderId="15" xfId="61" applyFont="1" applyFill="1" applyBorder="1" applyAlignment="1" applyProtection="1">
      <alignment/>
      <protection locked="0"/>
    </xf>
    <xf numFmtId="0" fontId="47" fillId="0" borderId="15" xfId="0" applyFont="1" applyBorder="1" applyAlignment="1">
      <alignment/>
    </xf>
    <xf numFmtId="0" fontId="46" fillId="0" borderId="15" xfId="0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/>
    </xf>
    <xf numFmtId="0" fontId="46" fillId="0" borderId="17" xfId="0" applyFont="1" applyFill="1" applyBorder="1" applyAlignment="1">
      <alignment/>
    </xf>
    <xf numFmtId="171" fontId="46" fillId="0" borderId="0" xfId="61" applyFont="1" applyFill="1" applyBorder="1" applyAlignment="1">
      <alignment horizontal="right"/>
    </xf>
    <xf numFmtId="43" fontId="46" fillId="0" borderId="0" xfId="0" applyNumberFormat="1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43" fontId="49" fillId="0" borderId="21" xfId="0" applyNumberFormat="1" applyFont="1" applyFill="1" applyBorder="1" applyAlignment="1">
      <alignment/>
    </xf>
    <xf numFmtId="171" fontId="46" fillId="0" borderId="21" xfId="61" applyFont="1" applyFill="1" applyBorder="1" applyAlignment="1">
      <alignment/>
    </xf>
    <xf numFmtId="171" fontId="46" fillId="0" borderId="21" xfId="0" applyNumberFormat="1" applyFont="1" applyFill="1" applyBorder="1" applyAlignment="1">
      <alignment/>
    </xf>
    <xf numFmtId="0" fontId="46" fillId="0" borderId="21" xfId="0" applyFont="1" applyFill="1" applyBorder="1" applyAlignment="1">
      <alignment/>
    </xf>
    <xf numFmtId="170" fontId="7" fillId="0" borderId="21" xfId="46" applyFont="1" applyFill="1" applyBorder="1" applyAlignment="1">
      <alignment/>
    </xf>
    <xf numFmtId="175" fontId="47" fillId="0" borderId="21" xfId="0" applyNumberFormat="1" applyFont="1" applyBorder="1" applyAlignment="1">
      <alignment/>
    </xf>
    <xf numFmtId="0" fontId="4" fillId="0" borderId="0" xfId="61" applyNumberFormat="1" applyFont="1" applyFill="1" applyBorder="1" applyAlignment="1" applyProtection="1">
      <alignment/>
      <protection locked="0"/>
    </xf>
    <xf numFmtId="0" fontId="4" fillId="0" borderId="10" xfId="61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171" fontId="4" fillId="0" borderId="20" xfId="61" applyFont="1" applyFill="1" applyBorder="1" applyAlignment="1" applyProtection="1">
      <alignment/>
      <protection locked="0"/>
    </xf>
    <xf numFmtId="171" fontId="7" fillId="0" borderId="20" xfId="6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6" fillId="0" borderId="21" xfId="0" applyFont="1" applyFill="1" applyBorder="1" applyAlignment="1" applyProtection="1">
      <alignment horizontal="center"/>
      <protection locked="0"/>
    </xf>
    <xf numFmtId="171" fontId="46" fillId="0" borderId="21" xfId="61" applyFont="1" applyFill="1" applyBorder="1" applyAlignment="1" applyProtection="1">
      <alignment/>
      <protection locked="0"/>
    </xf>
    <xf numFmtId="0" fontId="50" fillId="0" borderId="0" xfId="0" applyFont="1" applyFill="1" applyAlignment="1">
      <alignment horizontal="center"/>
    </xf>
    <xf numFmtId="0" fontId="4" fillId="13" borderId="20" xfId="0" applyFont="1" applyFill="1" applyBorder="1" applyAlignment="1" applyProtection="1">
      <alignment horizontal="center"/>
      <protection locked="0"/>
    </xf>
    <xf numFmtId="171" fontId="4" fillId="13" borderId="20" xfId="61" applyFont="1" applyFill="1" applyBorder="1" applyAlignment="1" applyProtection="1">
      <alignment/>
      <protection locked="0"/>
    </xf>
    <xf numFmtId="171" fontId="46" fillId="13" borderId="20" xfId="61" applyFont="1" applyFill="1" applyBorder="1" applyAlignment="1" applyProtection="1">
      <alignment/>
      <protection locked="0"/>
    </xf>
    <xf numFmtId="171" fontId="46" fillId="13" borderId="0" xfId="61" applyFont="1" applyFill="1" applyBorder="1" applyAlignment="1" applyProtection="1">
      <alignment/>
      <protection locked="0"/>
    </xf>
    <xf numFmtId="171" fontId="46" fillId="13" borderId="10" xfId="61" applyFont="1" applyFill="1" applyBorder="1" applyAlignment="1" applyProtection="1">
      <alignment/>
      <protection locked="0"/>
    </xf>
    <xf numFmtId="171" fontId="46" fillId="13" borderId="11" xfId="61" applyFont="1" applyFill="1" applyBorder="1" applyAlignment="1">
      <alignment/>
    </xf>
    <xf numFmtId="9" fontId="46" fillId="13" borderId="0" xfId="0" applyNumberFormat="1" applyFont="1" applyFill="1" applyBorder="1" applyAlignment="1">
      <alignment horizontal="center"/>
    </xf>
    <xf numFmtId="9" fontId="46" fillId="13" borderId="20" xfId="0" applyNumberFormat="1" applyFont="1" applyFill="1" applyBorder="1" applyAlignment="1">
      <alignment horizontal="center"/>
    </xf>
    <xf numFmtId="171" fontId="47" fillId="0" borderId="20" xfId="61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171" fontId="47" fillId="0" borderId="11" xfId="61" applyFont="1" applyFill="1" applyBorder="1" applyAlignment="1">
      <alignment/>
    </xf>
    <xf numFmtId="171" fontId="49" fillId="0" borderId="11" xfId="0" applyNumberFormat="1" applyFont="1" applyFill="1" applyBorder="1" applyAlignment="1">
      <alignment/>
    </xf>
    <xf numFmtId="7" fontId="47" fillId="0" borderId="11" xfId="0" applyNumberFormat="1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46" fillId="0" borderId="2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171" fontId="49" fillId="0" borderId="11" xfId="61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10" fontId="46" fillId="0" borderId="20" xfId="0" applyNumberFormat="1" applyFont="1" applyFill="1" applyBorder="1" applyAlignment="1">
      <alignment/>
    </xf>
    <xf numFmtId="10" fontId="46" fillId="33" borderId="20" xfId="0" applyNumberFormat="1" applyFont="1" applyFill="1" applyBorder="1" applyAlignment="1">
      <alignment/>
    </xf>
    <xf numFmtId="177" fontId="46" fillId="0" borderId="20" xfId="0" applyNumberFormat="1" applyFont="1" applyBorder="1" applyAlignment="1">
      <alignment/>
    </xf>
    <xf numFmtId="177" fontId="46" fillId="0" borderId="0" xfId="0" applyNumberFormat="1" applyFont="1" applyBorder="1" applyAlignment="1">
      <alignment/>
    </xf>
    <xf numFmtId="177" fontId="46" fillId="0" borderId="20" xfId="0" applyNumberFormat="1" applyFont="1" applyFill="1" applyBorder="1" applyAlignment="1">
      <alignment/>
    </xf>
    <xf numFmtId="0" fontId="47" fillId="0" borderId="20" xfId="0" applyFont="1" applyFill="1" applyBorder="1" applyAlignment="1">
      <alignment/>
    </xf>
    <xf numFmtId="171" fontId="46" fillId="0" borderId="11" xfId="61" applyFont="1" applyFill="1" applyBorder="1" applyAlignment="1">
      <alignment/>
    </xf>
    <xf numFmtId="0" fontId="47" fillId="0" borderId="11" xfId="0" applyFont="1" applyFill="1" applyBorder="1" applyAlignment="1">
      <alignment/>
    </xf>
    <xf numFmtId="170" fontId="47" fillId="0" borderId="11" xfId="46" applyFont="1" applyFill="1" applyBorder="1" applyAlignment="1">
      <alignment/>
    </xf>
    <xf numFmtId="44" fontId="47" fillId="0" borderId="20" xfId="61" applyNumberFormat="1" applyFont="1" applyFill="1" applyBorder="1" applyAlignment="1" applyProtection="1">
      <alignment/>
      <protection locked="0"/>
    </xf>
    <xf numFmtId="0" fontId="47" fillId="0" borderId="11" xfId="0" applyFont="1" applyFill="1" applyBorder="1" applyAlignment="1">
      <alignment horizontal="center"/>
    </xf>
    <xf numFmtId="171" fontId="47" fillId="0" borderId="20" xfId="0" applyNumberFormat="1" applyFont="1" applyFill="1" applyBorder="1" applyAlignment="1">
      <alignment/>
    </xf>
    <xf numFmtId="44" fontId="49" fillId="33" borderId="11" xfId="0" applyNumberFormat="1" applyFont="1" applyFill="1" applyBorder="1" applyAlignment="1">
      <alignment/>
    </xf>
    <xf numFmtId="0" fontId="46" fillId="0" borderId="0" xfId="0" applyFont="1" applyAlignment="1">
      <alignment horizontal="right"/>
    </xf>
    <xf numFmtId="0" fontId="5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46" fillId="0" borderId="15" xfId="0" applyFont="1" applyBorder="1" applyAlignment="1">
      <alignment horizontal="right"/>
    </xf>
    <xf numFmtId="0" fontId="46" fillId="0" borderId="16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171" fontId="7" fillId="0" borderId="20" xfId="61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" fillId="13" borderId="20" xfId="0" applyFont="1" applyFill="1" applyBorder="1" applyAlignment="1" applyProtection="1">
      <alignment horizontal="right"/>
      <protection locked="0"/>
    </xf>
    <xf numFmtId="171" fontId="4" fillId="13" borderId="20" xfId="61" applyFont="1" applyFill="1" applyBorder="1" applyAlignment="1" applyProtection="1">
      <alignment horizontal="right"/>
      <protection locked="0"/>
    </xf>
    <xf numFmtId="171" fontId="4" fillId="0" borderId="17" xfId="61" applyFont="1" applyFill="1" applyBorder="1" applyAlignment="1" applyProtection="1">
      <alignment horizontal="right"/>
      <protection locked="0"/>
    </xf>
    <xf numFmtId="171" fontId="46" fillId="0" borderId="0" xfId="61" applyFont="1" applyFill="1" applyBorder="1" applyAlignment="1" applyProtection="1">
      <alignment horizontal="right"/>
      <protection locked="0"/>
    </xf>
    <xf numFmtId="0" fontId="4" fillId="0" borderId="0" xfId="61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10" xfId="61" applyNumberFormat="1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46" fillId="0" borderId="21" xfId="0" applyFont="1" applyFill="1" applyBorder="1" applyAlignment="1" applyProtection="1">
      <alignment horizontal="right"/>
      <protection locked="0"/>
    </xf>
    <xf numFmtId="171" fontId="46" fillId="0" borderId="21" xfId="61" applyFont="1" applyFill="1" applyBorder="1" applyAlignment="1" applyProtection="1">
      <alignment horizontal="right"/>
      <protection locked="0"/>
    </xf>
    <xf numFmtId="171" fontId="46" fillId="0" borderId="17" xfId="6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171" fontId="46" fillId="0" borderId="15" xfId="61" applyFont="1" applyFill="1" applyBorder="1" applyAlignment="1" applyProtection="1">
      <alignment horizontal="right"/>
      <protection locked="0"/>
    </xf>
    <xf numFmtId="0" fontId="46" fillId="0" borderId="15" xfId="0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46" fillId="0" borderId="0" xfId="0" applyFont="1" applyFill="1" applyBorder="1" applyAlignment="1" applyProtection="1">
      <alignment horizontal="right"/>
      <protection locked="0"/>
    </xf>
    <xf numFmtId="171" fontId="46" fillId="0" borderId="18" xfId="61" applyFont="1" applyFill="1" applyBorder="1" applyAlignment="1" applyProtection="1">
      <alignment horizontal="right"/>
      <protection locked="0"/>
    </xf>
    <xf numFmtId="0" fontId="46" fillId="0" borderId="15" xfId="0" applyFont="1" applyFill="1" applyBorder="1" applyAlignment="1">
      <alignment horizontal="right"/>
    </xf>
    <xf numFmtId="0" fontId="46" fillId="0" borderId="16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/>
    </xf>
    <xf numFmtId="0" fontId="49" fillId="0" borderId="20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171" fontId="46" fillId="13" borderId="20" xfId="61" applyFont="1" applyFill="1" applyBorder="1" applyAlignment="1" applyProtection="1">
      <alignment horizontal="right"/>
      <protection locked="0"/>
    </xf>
    <xf numFmtId="171" fontId="46" fillId="0" borderId="0" xfId="0" applyNumberFormat="1" applyFont="1" applyFill="1" applyBorder="1" applyAlignment="1">
      <alignment horizontal="right"/>
    </xf>
    <xf numFmtId="43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11" xfId="0" applyFont="1" applyFill="1" applyBorder="1" applyAlignment="1">
      <alignment horizontal="right"/>
    </xf>
    <xf numFmtId="171" fontId="46" fillId="0" borderId="11" xfId="61" applyFont="1" applyFill="1" applyBorder="1" applyAlignment="1">
      <alignment horizontal="right"/>
    </xf>
    <xf numFmtId="171" fontId="47" fillId="0" borderId="11" xfId="61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170" fontId="47" fillId="0" borderId="11" xfId="46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43" fontId="49" fillId="0" borderId="21" xfId="0" applyNumberFormat="1" applyFont="1" applyFill="1" applyBorder="1" applyAlignment="1">
      <alignment horizontal="right"/>
    </xf>
    <xf numFmtId="171" fontId="46" fillId="0" borderId="21" xfId="61" applyFont="1" applyFill="1" applyBorder="1" applyAlignment="1">
      <alignment horizontal="right"/>
    </xf>
    <xf numFmtId="171" fontId="46" fillId="0" borderId="21" xfId="0" applyNumberFormat="1" applyFont="1" applyFill="1" applyBorder="1" applyAlignment="1">
      <alignment horizontal="right"/>
    </xf>
    <xf numFmtId="0" fontId="46" fillId="0" borderId="21" xfId="0" applyFont="1" applyFill="1" applyBorder="1" applyAlignment="1">
      <alignment horizontal="right"/>
    </xf>
    <xf numFmtId="170" fontId="7" fillId="0" borderId="21" xfId="46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171" fontId="48" fillId="0" borderId="0" xfId="61" applyFont="1" applyFill="1" applyBorder="1" applyAlignment="1">
      <alignment horizontal="right"/>
    </xf>
    <xf numFmtId="171" fontId="48" fillId="0" borderId="15" xfId="61" applyFont="1" applyFill="1" applyBorder="1" applyAlignment="1">
      <alignment horizontal="right"/>
    </xf>
    <xf numFmtId="0" fontId="47" fillId="0" borderId="15" xfId="0" applyFont="1" applyFill="1" applyBorder="1" applyAlignment="1">
      <alignment horizontal="right"/>
    </xf>
    <xf numFmtId="171" fontId="46" fillId="0" borderId="15" xfId="0" applyNumberFormat="1" applyFont="1" applyFill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171" fontId="46" fillId="0" borderId="11" xfId="61" applyFont="1" applyBorder="1" applyAlignment="1">
      <alignment horizontal="right"/>
    </xf>
    <xf numFmtId="0" fontId="46" fillId="0" borderId="17" xfId="0" applyFont="1" applyBorder="1" applyAlignment="1">
      <alignment horizontal="right"/>
    </xf>
    <xf numFmtId="0" fontId="46" fillId="0" borderId="20" xfId="0" applyFont="1" applyBorder="1" applyAlignment="1">
      <alignment horizontal="right"/>
    </xf>
    <xf numFmtId="171" fontId="46" fillId="13" borderId="0" xfId="61" applyFont="1" applyFill="1" applyBorder="1" applyAlignment="1" applyProtection="1">
      <alignment horizontal="right"/>
      <protection locked="0"/>
    </xf>
    <xf numFmtId="171" fontId="46" fillId="13" borderId="10" xfId="61" applyFont="1" applyFill="1" applyBorder="1" applyAlignment="1" applyProtection="1">
      <alignment horizontal="right"/>
      <protection locked="0"/>
    </xf>
    <xf numFmtId="17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171" fontId="47" fillId="0" borderId="11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171" fontId="49" fillId="0" borderId="18" xfId="0" applyNumberFormat="1" applyFont="1" applyBorder="1" applyAlignment="1">
      <alignment horizontal="right"/>
    </xf>
    <xf numFmtId="0" fontId="46" fillId="0" borderId="19" xfId="0" applyFont="1" applyBorder="1" applyAlignment="1">
      <alignment horizontal="right"/>
    </xf>
    <xf numFmtId="0" fontId="0" fillId="0" borderId="0" xfId="0" applyBorder="1" applyAlignment="1">
      <alignment horizontal="right"/>
    </xf>
    <xf numFmtId="171" fontId="49" fillId="0" borderId="0" xfId="0" applyNumberFormat="1" applyFont="1" applyBorder="1" applyAlignment="1">
      <alignment horizontal="right"/>
    </xf>
    <xf numFmtId="171" fontId="49" fillId="0" borderId="15" xfId="0" applyNumberFormat="1" applyFont="1" applyBorder="1" applyAlignment="1">
      <alignment horizontal="right"/>
    </xf>
    <xf numFmtId="171" fontId="46" fillId="0" borderId="20" xfId="61" applyFont="1" applyBorder="1" applyAlignment="1">
      <alignment horizontal="right"/>
    </xf>
    <xf numFmtId="171" fontId="46" fillId="13" borderId="11" xfId="6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171" fontId="46" fillId="0" borderId="0" xfId="61" applyFont="1" applyBorder="1" applyAlignment="1">
      <alignment horizontal="right"/>
    </xf>
    <xf numFmtId="0" fontId="6" fillId="0" borderId="11" xfId="0" applyFont="1" applyFill="1" applyBorder="1" applyAlignment="1" applyProtection="1">
      <alignment horizontal="right"/>
      <protection locked="0"/>
    </xf>
    <xf numFmtId="44" fontId="47" fillId="0" borderId="20" xfId="61" applyNumberFormat="1" applyFont="1" applyFill="1" applyBorder="1" applyAlignment="1" applyProtection="1">
      <alignment horizontal="right"/>
      <protection locked="0"/>
    </xf>
    <xf numFmtId="175" fontId="47" fillId="0" borderId="21" xfId="0" applyNumberFormat="1" applyFont="1" applyBorder="1" applyAlignment="1">
      <alignment horizontal="right"/>
    </xf>
    <xf numFmtId="171" fontId="46" fillId="0" borderId="17" xfId="0" applyNumberFormat="1" applyFont="1" applyBorder="1" applyAlignment="1">
      <alignment horizontal="right"/>
    </xf>
    <xf numFmtId="171" fontId="46" fillId="0" borderId="15" xfId="61" applyFont="1" applyBorder="1" applyAlignment="1">
      <alignment horizontal="right"/>
    </xf>
    <xf numFmtId="175" fontId="47" fillId="0" borderId="15" xfId="0" applyNumberFormat="1" applyFont="1" applyBorder="1" applyAlignment="1">
      <alignment horizontal="right"/>
    </xf>
    <xf numFmtId="171" fontId="46" fillId="0" borderId="15" xfId="0" applyNumberFormat="1" applyFont="1" applyBorder="1" applyAlignment="1">
      <alignment horizontal="right"/>
    </xf>
    <xf numFmtId="171" fontId="46" fillId="0" borderId="18" xfId="61" applyFont="1" applyBorder="1" applyAlignment="1">
      <alignment horizontal="right"/>
    </xf>
    <xf numFmtId="171" fontId="46" fillId="0" borderId="18" xfId="0" applyNumberFormat="1" applyFont="1" applyBorder="1" applyAlignment="1">
      <alignment horizontal="right"/>
    </xf>
    <xf numFmtId="10" fontId="46" fillId="0" borderId="20" xfId="0" applyNumberFormat="1" applyFont="1" applyFill="1" applyBorder="1" applyAlignment="1">
      <alignment horizontal="right"/>
    </xf>
    <xf numFmtId="171" fontId="46" fillId="0" borderId="0" xfId="0" applyNumberFormat="1" applyFont="1" applyBorder="1" applyAlignment="1">
      <alignment horizontal="right"/>
    </xf>
    <xf numFmtId="177" fontId="46" fillId="0" borderId="20" xfId="0" applyNumberFormat="1" applyFont="1" applyBorder="1" applyAlignment="1">
      <alignment horizontal="right"/>
    </xf>
    <xf numFmtId="177" fontId="46" fillId="0" borderId="0" xfId="0" applyNumberFormat="1" applyFont="1" applyBorder="1" applyAlignment="1">
      <alignment horizontal="right"/>
    </xf>
    <xf numFmtId="171" fontId="46" fillId="0" borderId="0" xfId="61" applyFont="1" applyFill="1" applyBorder="1" applyAlignment="1" applyProtection="1">
      <alignment horizontal="right"/>
      <protection/>
    </xf>
    <xf numFmtId="171" fontId="49" fillId="0" borderId="11" xfId="0" applyNumberFormat="1" applyFont="1" applyBorder="1" applyAlignment="1">
      <alignment horizontal="right"/>
    </xf>
    <xf numFmtId="171" fontId="47" fillId="0" borderId="20" xfId="61" applyFont="1" applyFill="1" applyBorder="1" applyAlignment="1">
      <alignment horizontal="right"/>
    </xf>
    <xf numFmtId="171" fontId="47" fillId="0" borderId="20" xfId="0" applyNumberFormat="1" applyFont="1" applyFill="1" applyBorder="1" applyAlignment="1">
      <alignment horizontal="right"/>
    </xf>
    <xf numFmtId="177" fontId="46" fillId="0" borderId="2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171" fontId="49" fillId="0" borderId="11" xfId="0" applyNumberFormat="1" applyFont="1" applyFill="1" applyBorder="1" applyAlignment="1">
      <alignment horizontal="right"/>
    </xf>
    <xf numFmtId="0" fontId="49" fillId="33" borderId="11" xfId="0" applyFont="1" applyFill="1" applyBorder="1" applyAlignment="1">
      <alignment horizontal="right"/>
    </xf>
    <xf numFmtId="43" fontId="49" fillId="33" borderId="11" xfId="0" applyNumberFormat="1" applyFont="1" applyFill="1" applyBorder="1" applyAlignment="1">
      <alignment horizontal="right"/>
    </xf>
    <xf numFmtId="171" fontId="47" fillId="33" borderId="11" xfId="61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44" fontId="49" fillId="33" borderId="11" xfId="0" applyNumberFormat="1" applyFont="1" applyFill="1" applyBorder="1" applyAlignment="1">
      <alignment horizontal="right"/>
    </xf>
    <xf numFmtId="10" fontId="46" fillId="33" borderId="20" xfId="0" applyNumberFormat="1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171" fontId="48" fillId="0" borderId="18" xfId="61" applyFont="1" applyFill="1" applyBorder="1" applyAlignment="1">
      <alignment horizontal="right"/>
    </xf>
    <xf numFmtId="171" fontId="46" fillId="0" borderId="18" xfId="0" applyNumberFormat="1" applyFont="1" applyFill="1" applyBorder="1" applyAlignment="1">
      <alignment horizontal="right"/>
    </xf>
    <xf numFmtId="0" fontId="46" fillId="0" borderId="21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171" fontId="46" fillId="0" borderId="0" xfId="0" applyNumberFormat="1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6" fillId="13" borderId="11" xfId="0" applyFont="1" applyFill="1" applyBorder="1" applyAlignment="1">
      <alignment horizontal="center"/>
    </xf>
    <xf numFmtId="175" fontId="46" fillId="0" borderId="0" xfId="0" applyNumberFormat="1" applyFont="1" applyBorder="1" applyAlignment="1">
      <alignment horizontal="left"/>
    </xf>
    <xf numFmtId="171" fontId="4" fillId="0" borderId="20" xfId="6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50" fillId="33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right"/>
    </xf>
    <xf numFmtId="0" fontId="46" fillId="0" borderId="20" xfId="0" applyFont="1" applyFill="1" applyBorder="1" applyAlignment="1" applyProtection="1">
      <alignment horizontal="left"/>
      <protection locked="0"/>
    </xf>
    <xf numFmtId="171" fontId="4" fillId="0" borderId="22" xfId="61" applyFont="1" applyFill="1" applyBorder="1" applyAlignment="1" applyProtection="1">
      <alignment horizontal="left"/>
      <protection locked="0"/>
    </xf>
    <xf numFmtId="171" fontId="4" fillId="0" borderId="23" xfId="61" applyFont="1" applyFill="1" applyBorder="1" applyAlignment="1" applyProtection="1">
      <alignment horizontal="left"/>
      <protection locked="0"/>
    </xf>
    <xf numFmtId="171" fontId="4" fillId="0" borderId="24" xfId="61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left"/>
      <protection locked="0"/>
    </xf>
    <xf numFmtId="171" fontId="4" fillId="0" borderId="25" xfId="61" applyFont="1" applyFill="1" applyBorder="1" applyAlignment="1" applyProtection="1">
      <alignment horizontal="left"/>
      <protection locked="0"/>
    </xf>
    <xf numFmtId="171" fontId="4" fillId="0" borderId="26" xfId="61" applyFont="1" applyFill="1" applyBorder="1" applyAlignment="1" applyProtection="1">
      <alignment horizontal="left"/>
      <protection locked="0"/>
    </xf>
    <xf numFmtId="171" fontId="4" fillId="0" borderId="27" xfId="61" applyFont="1" applyFill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locked="0"/>
    </xf>
    <xf numFmtId="7" fontId="47" fillId="0" borderId="11" xfId="0" applyNumberFormat="1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6" fillId="0" borderId="10" xfId="0" applyFont="1" applyFill="1" applyBorder="1" applyAlignment="1" applyProtection="1">
      <alignment horizontal="left"/>
      <protection locked="0"/>
    </xf>
    <xf numFmtId="0" fontId="49" fillId="0" borderId="21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9" fillId="0" borderId="11" xfId="0" applyFont="1" applyFill="1" applyBorder="1" applyAlignment="1">
      <alignment horizontal="center"/>
    </xf>
    <xf numFmtId="171" fontId="49" fillId="0" borderId="11" xfId="61" applyFont="1" applyBorder="1" applyAlignment="1">
      <alignment horizontal="right"/>
    </xf>
    <xf numFmtId="171" fontId="4" fillId="0" borderId="0" xfId="61" applyFont="1" applyFill="1" applyBorder="1" applyAlignment="1" applyProtection="1">
      <alignment horizontal="left"/>
      <protection locked="0"/>
    </xf>
    <xf numFmtId="0" fontId="49" fillId="0" borderId="1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.421875" style="163" customWidth="1"/>
    <col min="2" max="2" width="10.421875" style="161" customWidth="1"/>
    <col min="3" max="3" width="9.140625" style="161" customWidth="1"/>
    <col min="4" max="4" width="24.28125" style="161" customWidth="1"/>
    <col min="5" max="5" width="11.140625" style="161" customWidth="1"/>
    <col min="6" max="6" width="11.421875" style="161" customWidth="1"/>
    <col min="7" max="7" width="9.7109375" style="161" customWidth="1"/>
    <col min="8" max="8" width="13.28125" style="161" customWidth="1"/>
    <col min="9" max="9" width="2.00390625" style="161" customWidth="1"/>
    <col min="10" max="10" width="2.421875" style="161" customWidth="1"/>
    <col min="11" max="11" width="3.8515625" style="52" customWidth="1"/>
    <col min="12" max="12" width="12.00390625" style="52" customWidth="1"/>
    <col min="13" max="13" width="11.28125" style="52" customWidth="1"/>
    <col min="14" max="14" width="10.00390625" style="52" customWidth="1"/>
    <col min="15" max="15" width="3.8515625" style="52" customWidth="1"/>
    <col min="16" max="16" width="8.140625" style="52" customWidth="1"/>
    <col min="17" max="17" width="5.28125" style="52" customWidth="1"/>
    <col min="18" max="19" width="9.140625" style="52" customWidth="1"/>
    <col min="20" max="20" width="9.28125" style="53" customWidth="1"/>
    <col min="21" max="22" width="9.140625" style="53" customWidth="1"/>
    <col min="23" max="23" width="9.140625" style="18" customWidth="1"/>
  </cols>
  <sheetData>
    <row r="1" spans="1:9" ht="19.5">
      <c r="A1" s="281" t="s">
        <v>15</v>
      </c>
      <c r="B1" s="281"/>
      <c r="C1" s="281"/>
      <c r="D1" s="281"/>
      <c r="E1" s="281"/>
      <c r="F1" s="281"/>
      <c r="G1" s="281"/>
      <c r="H1" s="281"/>
      <c r="I1" s="281"/>
    </row>
    <row r="2" spans="1:9" ht="19.5">
      <c r="A2" s="162"/>
      <c r="B2" s="162"/>
      <c r="C2" s="162"/>
      <c r="D2" s="162"/>
      <c r="E2" s="162"/>
      <c r="F2" s="162"/>
      <c r="G2" s="162"/>
      <c r="H2" s="162"/>
      <c r="I2" s="162"/>
    </row>
    <row r="3" ht="15.75" thickBot="1"/>
    <row r="4" spans="1:21" ht="15.75" thickTop="1">
      <c r="A4" s="164"/>
      <c r="B4" s="165"/>
      <c r="C4" s="165"/>
      <c r="D4" s="165"/>
      <c r="E4" s="165"/>
      <c r="F4" s="165"/>
      <c r="G4" s="165"/>
      <c r="H4" s="165"/>
      <c r="I4" s="166"/>
      <c r="J4" s="167"/>
      <c r="K4" s="50"/>
      <c r="L4" s="50"/>
      <c r="M4" s="58"/>
      <c r="N4" s="51"/>
      <c r="O4" s="50"/>
      <c r="P4" s="50"/>
      <c r="Q4" s="14"/>
      <c r="R4" s="50"/>
      <c r="S4" s="50"/>
      <c r="T4" s="50"/>
      <c r="U4" s="59"/>
    </row>
    <row r="5" spans="1:21" ht="15" customHeight="1">
      <c r="A5" s="291" t="s">
        <v>20</v>
      </c>
      <c r="B5" s="292"/>
      <c r="C5" s="292"/>
      <c r="D5" s="292"/>
      <c r="E5" s="292"/>
      <c r="F5" s="292"/>
      <c r="G5" s="292"/>
      <c r="H5" s="292"/>
      <c r="I5" s="293"/>
      <c r="J5" s="167"/>
      <c r="K5" s="50"/>
      <c r="L5" s="50"/>
      <c r="M5" s="58"/>
      <c r="N5" s="51"/>
      <c r="O5" s="50"/>
      <c r="P5" s="50"/>
      <c r="Q5" s="14"/>
      <c r="R5" s="50"/>
      <c r="S5" s="50"/>
      <c r="T5" s="50"/>
      <c r="U5" s="59"/>
    </row>
    <row r="6" spans="1:21" ht="15" customHeight="1">
      <c r="A6" s="168"/>
      <c r="B6" s="169"/>
      <c r="C6" s="169"/>
      <c r="D6" s="169"/>
      <c r="E6" s="169"/>
      <c r="F6" s="169"/>
      <c r="G6" s="169"/>
      <c r="H6" s="169"/>
      <c r="I6" s="170"/>
      <c r="J6" s="167"/>
      <c r="K6" s="50"/>
      <c r="L6" s="50"/>
      <c r="M6" s="58"/>
      <c r="N6" s="51"/>
      <c r="O6" s="50"/>
      <c r="P6" s="50"/>
      <c r="Q6" s="14"/>
      <c r="R6" s="50"/>
      <c r="S6" s="50"/>
      <c r="T6" s="50"/>
      <c r="U6" s="59"/>
    </row>
    <row r="7" spans="1:21" ht="15">
      <c r="A7" s="171"/>
      <c r="B7" s="172" t="s">
        <v>0</v>
      </c>
      <c r="C7" s="173" t="s">
        <v>1</v>
      </c>
      <c r="D7" s="173" t="s">
        <v>21</v>
      </c>
      <c r="E7" s="173" t="s">
        <v>2</v>
      </c>
      <c r="F7" s="174"/>
      <c r="G7" s="174"/>
      <c r="H7" s="174"/>
      <c r="I7" s="175"/>
      <c r="J7" s="176"/>
      <c r="K7" s="50"/>
      <c r="L7" s="49"/>
      <c r="M7" s="50"/>
      <c r="N7" s="51"/>
      <c r="O7" s="50"/>
      <c r="P7" s="50"/>
      <c r="Q7" s="14"/>
      <c r="R7" s="50"/>
      <c r="S7" s="50"/>
      <c r="T7" s="50"/>
      <c r="U7" s="59"/>
    </row>
    <row r="8" spans="1:21" ht="15">
      <c r="A8" s="171"/>
      <c r="B8" s="279" t="s">
        <v>14</v>
      </c>
      <c r="C8" s="177">
        <v>1993</v>
      </c>
      <c r="D8" s="126">
        <v>45</v>
      </c>
      <c r="E8" s="178">
        <v>40000</v>
      </c>
      <c r="F8" s="174"/>
      <c r="G8" s="174"/>
      <c r="H8" s="174"/>
      <c r="I8" s="179"/>
      <c r="J8" s="180"/>
      <c r="K8" s="50"/>
      <c r="L8" s="49"/>
      <c r="M8" s="50"/>
      <c r="N8" s="51"/>
      <c r="O8" s="50"/>
      <c r="P8" s="50"/>
      <c r="Q8" s="14"/>
      <c r="R8" s="50"/>
      <c r="S8" s="50"/>
      <c r="T8" s="50"/>
      <c r="U8" s="59"/>
    </row>
    <row r="9" spans="1:21" ht="15">
      <c r="A9" s="171"/>
      <c r="B9" s="284" t="s">
        <v>17</v>
      </c>
      <c r="C9" s="285"/>
      <c r="D9" s="286"/>
      <c r="E9" s="181">
        <v>200</v>
      </c>
      <c r="F9" s="182"/>
      <c r="G9" s="182"/>
      <c r="H9" s="182"/>
      <c r="I9" s="179"/>
      <c r="J9" s="180"/>
      <c r="K9" s="50"/>
      <c r="L9" s="49"/>
      <c r="M9" s="50"/>
      <c r="N9" s="51"/>
      <c r="O9" s="50"/>
      <c r="P9" s="50"/>
      <c r="Q9" s="14"/>
      <c r="R9" s="50"/>
      <c r="S9" s="50"/>
      <c r="T9" s="50"/>
      <c r="U9" s="59"/>
    </row>
    <row r="10" spans="1:21" ht="15">
      <c r="A10" s="171"/>
      <c r="B10" s="284" t="s">
        <v>16</v>
      </c>
      <c r="C10" s="285"/>
      <c r="D10" s="286"/>
      <c r="E10" s="181">
        <v>10</v>
      </c>
      <c r="F10" s="182"/>
      <c r="G10" s="182"/>
      <c r="H10" s="182"/>
      <c r="I10" s="179"/>
      <c r="J10" s="180"/>
      <c r="K10" s="50"/>
      <c r="L10" s="49"/>
      <c r="M10" s="50"/>
      <c r="N10" s="51"/>
      <c r="O10" s="50"/>
      <c r="P10" s="50"/>
      <c r="Q10" s="14"/>
      <c r="R10" s="50"/>
      <c r="S10" s="50"/>
      <c r="T10" s="50"/>
      <c r="U10" s="59"/>
    </row>
    <row r="11" spans="1:21" ht="15">
      <c r="A11" s="171"/>
      <c r="B11" s="284" t="s">
        <v>18</v>
      </c>
      <c r="C11" s="285"/>
      <c r="D11" s="286"/>
      <c r="E11" s="181">
        <v>20</v>
      </c>
      <c r="F11" s="182"/>
      <c r="G11" s="182"/>
      <c r="H11" s="182"/>
      <c r="I11" s="179"/>
      <c r="J11" s="180"/>
      <c r="K11" s="50"/>
      <c r="L11" s="49"/>
      <c r="M11" s="50"/>
      <c r="N11" s="51"/>
      <c r="O11" s="50"/>
      <c r="P11" s="50"/>
      <c r="Q11" s="14"/>
      <c r="R11" s="50"/>
      <c r="S11" s="50"/>
      <c r="T11" s="50"/>
      <c r="U11" s="59"/>
    </row>
    <row r="12" spans="1:21" ht="15">
      <c r="A12" s="171"/>
      <c r="B12" s="305" t="s">
        <v>37</v>
      </c>
      <c r="C12" s="305"/>
      <c r="D12" s="305"/>
      <c r="E12" s="181">
        <v>115</v>
      </c>
      <c r="F12" s="182"/>
      <c r="G12" s="182"/>
      <c r="H12" s="182"/>
      <c r="I12" s="179"/>
      <c r="J12" s="180"/>
      <c r="K12" s="50"/>
      <c r="L12" s="49"/>
      <c r="M12" s="50"/>
      <c r="N12" s="51"/>
      <c r="O12" s="50"/>
      <c r="P12" s="50"/>
      <c r="Q12" s="14"/>
      <c r="R12" s="50"/>
      <c r="S12" s="50"/>
      <c r="T12" s="50"/>
      <c r="U12" s="59"/>
    </row>
    <row r="13" spans="1:21" ht="15">
      <c r="A13" s="171"/>
      <c r="B13" s="288" t="s">
        <v>19</v>
      </c>
      <c r="C13" s="289"/>
      <c r="D13" s="290"/>
      <c r="E13" s="183">
        <f>E12*20</f>
        <v>2300</v>
      </c>
      <c r="F13" s="182"/>
      <c r="G13" s="182"/>
      <c r="H13" s="182"/>
      <c r="I13" s="179"/>
      <c r="J13" s="180"/>
      <c r="K13" s="50"/>
      <c r="L13" s="49"/>
      <c r="M13" s="50"/>
      <c r="N13" s="51"/>
      <c r="O13" s="50"/>
      <c r="P13" s="50"/>
      <c r="Q13" s="14"/>
      <c r="R13" s="50"/>
      <c r="S13" s="50"/>
      <c r="T13" s="50"/>
      <c r="U13" s="59"/>
    </row>
    <row r="14" spans="1:21" ht="15.75" thickBot="1">
      <c r="A14" s="184"/>
      <c r="B14" s="271"/>
      <c r="C14" s="143"/>
      <c r="D14" s="143"/>
      <c r="E14" s="180"/>
      <c r="F14" s="185"/>
      <c r="G14" s="185"/>
      <c r="H14" s="186"/>
      <c r="I14" s="187"/>
      <c r="J14" s="180"/>
      <c r="K14" s="50"/>
      <c r="L14" s="50"/>
      <c r="M14" s="50"/>
      <c r="N14" s="50"/>
      <c r="O14" s="50"/>
      <c r="P14" s="50"/>
      <c r="Q14" s="50"/>
      <c r="R14" s="50"/>
      <c r="S14" s="50"/>
      <c r="T14" s="59"/>
      <c r="U14" s="59"/>
    </row>
    <row r="15" spans="1:21" ht="15.75" thickTop="1">
      <c r="A15" s="188"/>
      <c r="B15" s="97"/>
      <c r="C15" s="165"/>
      <c r="D15" s="165"/>
      <c r="E15" s="189"/>
      <c r="F15" s="190"/>
      <c r="G15" s="190"/>
      <c r="H15" s="189"/>
      <c r="I15" s="189"/>
      <c r="J15" s="180"/>
      <c r="K15" s="50"/>
      <c r="L15" s="50"/>
      <c r="M15" s="50"/>
      <c r="N15" s="50"/>
      <c r="O15" s="50"/>
      <c r="P15" s="50"/>
      <c r="Q15" s="50"/>
      <c r="R15" s="50"/>
      <c r="S15" s="50"/>
      <c r="T15" s="59"/>
      <c r="U15" s="59"/>
    </row>
    <row r="16" spans="1:21" ht="15.75" thickBot="1">
      <c r="A16" s="191"/>
      <c r="B16" s="71"/>
      <c r="C16" s="167"/>
      <c r="D16" s="167"/>
      <c r="E16" s="180"/>
      <c r="F16" s="192"/>
      <c r="G16" s="192"/>
      <c r="H16" s="180"/>
      <c r="I16" s="193"/>
      <c r="J16" s="180"/>
      <c r="K16" s="50"/>
      <c r="L16" s="50"/>
      <c r="M16" s="50"/>
      <c r="N16" s="50"/>
      <c r="O16" s="50"/>
      <c r="P16" s="50"/>
      <c r="Q16" s="50"/>
      <c r="R16" s="50"/>
      <c r="S16" s="50"/>
      <c r="T16" s="59"/>
      <c r="U16" s="59"/>
    </row>
    <row r="17" spans="1:21" ht="15.75" thickTop="1">
      <c r="A17" s="164"/>
      <c r="B17" s="194"/>
      <c r="C17" s="194"/>
      <c r="D17" s="194"/>
      <c r="E17" s="194"/>
      <c r="F17" s="194"/>
      <c r="G17" s="194"/>
      <c r="H17" s="194"/>
      <c r="I17" s="195"/>
      <c r="J17" s="167"/>
      <c r="K17" s="50"/>
      <c r="L17" s="50"/>
      <c r="M17" s="50"/>
      <c r="N17" s="50"/>
      <c r="O17" s="50"/>
      <c r="P17" s="50"/>
      <c r="Q17" s="50"/>
      <c r="R17" s="50"/>
      <c r="S17" s="50"/>
      <c r="T17" s="59"/>
      <c r="U17" s="59"/>
    </row>
    <row r="18" spans="1:21" ht="15">
      <c r="A18" s="184"/>
      <c r="B18" s="274" t="s">
        <v>42</v>
      </c>
      <c r="C18" s="196"/>
      <c r="D18" s="196"/>
      <c r="E18" s="197"/>
      <c r="F18" s="198" t="s">
        <v>4</v>
      </c>
      <c r="G18" s="199"/>
      <c r="H18" s="198" t="s">
        <v>32</v>
      </c>
      <c r="I18" s="200"/>
      <c r="J18" s="167"/>
      <c r="K18" s="50"/>
      <c r="L18" s="50"/>
      <c r="M18" s="50"/>
      <c r="N18" s="50"/>
      <c r="O18" s="50"/>
      <c r="P18" s="50"/>
      <c r="Q18" s="50"/>
      <c r="R18" s="50"/>
      <c r="S18" s="50"/>
      <c r="T18" s="59"/>
      <c r="U18" s="59"/>
    </row>
    <row r="19" spans="1:21" ht="15">
      <c r="A19" s="184"/>
      <c r="B19" s="299" t="s">
        <v>13</v>
      </c>
      <c r="C19" s="299"/>
      <c r="D19" s="201">
        <v>1200</v>
      </c>
      <c r="E19" s="197"/>
      <c r="F19" s="197"/>
      <c r="G19" s="197"/>
      <c r="H19" s="197"/>
      <c r="I19" s="200"/>
      <c r="J19" s="167"/>
      <c r="K19" s="50"/>
      <c r="L19" s="50"/>
      <c r="M19" s="50"/>
      <c r="N19" s="50"/>
      <c r="O19" s="50"/>
      <c r="P19" s="50"/>
      <c r="Q19" s="50"/>
      <c r="R19" s="50"/>
      <c r="S19" s="50"/>
      <c r="T19" s="59"/>
      <c r="U19" s="59"/>
    </row>
    <row r="20" spans="1:21" ht="15">
      <c r="A20" s="184"/>
      <c r="B20" s="141" t="s">
        <v>5</v>
      </c>
      <c r="C20" s="272">
        <v>0</v>
      </c>
      <c r="D20" s="107"/>
      <c r="E20" s="176"/>
      <c r="F20" s="176"/>
      <c r="G20" s="176"/>
      <c r="H20" s="176"/>
      <c r="I20" s="200"/>
      <c r="J20" s="167"/>
      <c r="K20" s="50"/>
      <c r="L20" s="50"/>
      <c r="M20" s="50"/>
      <c r="N20" s="50"/>
      <c r="O20" s="50"/>
      <c r="P20" s="50"/>
      <c r="Q20" s="50"/>
      <c r="R20" s="50"/>
      <c r="S20" s="50"/>
      <c r="T20" s="59"/>
      <c r="U20" s="59"/>
    </row>
    <row r="21" spans="1:21" ht="15">
      <c r="A21" s="184"/>
      <c r="B21" s="141" t="s">
        <v>6</v>
      </c>
      <c r="C21" s="202">
        <v>0</v>
      </c>
      <c r="D21" s="107"/>
      <c r="E21" s="176"/>
      <c r="F21" s="176"/>
      <c r="G21" s="176"/>
      <c r="H21" s="176"/>
      <c r="I21" s="200"/>
      <c r="J21" s="167"/>
      <c r="K21" s="50"/>
      <c r="L21" s="50"/>
      <c r="M21" s="50"/>
      <c r="N21" s="50"/>
      <c r="O21" s="50"/>
      <c r="P21" s="50"/>
      <c r="Q21" s="50"/>
      <c r="R21" s="50"/>
      <c r="S21" s="50"/>
      <c r="T21" s="59"/>
      <c r="U21" s="59"/>
    </row>
    <row r="22" spans="1:21" ht="15">
      <c r="A22" s="184"/>
      <c r="B22" s="141" t="s">
        <v>7</v>
      </c>
      <c r="C22" s="202">
        <f>D19/12</f>
        <v>100</v>
      </c>
      <c r="D22" s="107"/>
      <c r="E22" s="176"/>
      <c r="F22" s="176"/>
      <c r="G22" s="176"/>
      <c r="H22" s="176"/>
      <c r="I22" s="200"/>
      <c r="J22" s="167"/>
      <c r="K22" s="50"/>
      <c r="L22" s="50"/>
      <c r="M22" s="50"/>
      <c r="N22" s="50"/>
      <c r="O22" s="50"/>
      <c r="P22" s="50"/>
      <c r="Q22" s="50"/>
      <c r="R22" s="50"/>
      <c r="S22" s="50"/>
      <c r="T22" s="59"/>
      <c r="U22" s="59"/>
    </row>
    <row r="23" spans="1:21" ht="15">
      <c r="A23" s="184"/>
      <c r="B23" s="141" t="s">
        <v>11</v>
      </c>
      <c r="C23" s="202">
        <f>C22/3</f>
        <v>33.333333333333336</v>
      </c>
      <c r="D23" s="107"/>
      <c r="E23" s="107"/>
      <c r="F23" s="203"/>
      <c r="G23" s="176"/>
      <c r="H23" s="176"/>
      <c r="I23" s="200"/>
      <c r="J23" s="167"/>
      <c r="K23" s="50"/>
      <c r="L23" s="50"/>
      <c r="M23" s="50"/>
      <c r="N23" s="50"/>
      <c r="O23" s="50"/>
      <c r="P23" s="50"/>
      <c r="Q23" s="50"/>
      <c r="R23" s="50"/>
      <c r="S23" s="50"/>
      <c r="T23" s="59"/>
      <c r="U23" s="59"/>
    </row>
    <row r="24" spans="1:21" ht="15">
      <c r="A24" s="184"/>
      <c r="B24" s="141" t="s">
        <v>23</v>
      </c>
      <c r="C24" s="202">
        <v>0</v>
      </c>
      <c r="D24" s="176"/>
      <c r="E24" s="204"/>
      <c r="F24" s="176"/>
      <c r="G24" s="176"/>
      <c r="H24" s="176"/>
      <c r="I24" s="200"/>
      <c r="J24" s="167"/>
      <c r="K24" s="50"/>
      <c r="L24" s="50"/>
      <c r="M24" s="50"/>
      <c r="N24" s="50"/>
      <c r="O24" s="50"/>
      <c r="P24" s="50"/>
      <c r="Q24" s="50"/>
      <c r="R24" s="50"/>
      <c r="S24" s="50"/>
      <c r="T24" s="59"/>
      <c r="U24" s="59"/>
    </row>
    <row r="25" spans="1:21" ht="15">
      <c r="A25" s="184"/>
      <c r="B25" s="273" t="s">
        <v>8</v>
      </c>
      <c r="C25" s="206">
        <f>+D19/12</f>
        <v>100</v>
      </c>
      <c r="D25" s="206">
        <f>SUM(C20:C25)</f>
        <v>233.33333333333334</v>
      </c>
      <c r="E25" s="206"/>
      <c r="F25" s="207">
        <f>H25*12</f>
        <v>17200</v>
      </c>
      <c r="G25" s="208"/>
      <c r="H25" s="209">
        <f>D19+D25</f>
        <v>1433.3333333333333</v>
      </c>
      <c r="I25" s="200"/>
      <c r="J25" s="167"/>
      <c r="K25" s="50"/>
      <c r="L25" s="50"/>
      <c r="M25" s="50"/>
      <c r="N25" s="50"/>
      <c r="O25" s="50"/>
      <c r="P25" s="50"/>
      <c r="Q25" s="50"/>
      <c r="R25" s="50"/>
      <c r="S25" s="50"/>
      <c r="T25" s="59"/>
      <c r="U25" s="59"/>
    </row>
    <row r="26" spans="1:21" ht="15.75" thickBot="1">
      <c r="A26" s="210"/>
      <c r="B26" s="298"/>
      <c r="C26" s="298"/>
      <c r="D26" s="211"/>
      <c r="E26" s="212"/>
      <c r="F26" s="213"/>
      <c r="G26" s="214"/>
      <c r="H26" s="215"/>
      <c r="I26" s="216"/>
      <c r="J26" s="167"/>
      <c r="K26" s="50"/>
      <c r="L26" s="50"/>
      <c r="M26" s="50"/>
      <c r="N26" s="50"/>
      <c r="O26" s="50"/>
      <c r="P26" s="50"/>
      <c r="Q26" s="50"/>
      <c r="R26" s="50"/>
      <c r="S26" s="50"/>
      <c r="T26" s="59"/>
      <c r="U26" s="59"/>
    </row>
    <row r="27" spans="1:21" ht="15.75" thickTop="1">
      <c r="A27" s="188"/>
      <c r="B27" s="71"/>
      <c r="C27" s="167"/>
      <c r="D27" s="167"/>
      <c r="E27" s="180"/>
      <c r="F27" s="192"/>
      <c r="G27" s="192"/>
      <c r="H27" s="180"/>
      <c r="I27" s="189"/>
      <c r="J27" s="180"/>
      <c r="K27" s="50"/>
      <c r="L27" s="50"/>
      <c r="M27" s="50"/>
      <c r="N27" s="50"/>
      <c r="O27" s="50"/>
      <c r="P27" s="50"/>
      <c r="Q27" s="50"/>
      <c r="R27" s="50"/>
      <c r="S27" s="50"/>
      <c r="T27" s="59"/>
      <c r="U27" s="59"/>
    </row>
    <row r="28" spans="2:21" ht="15.75" thickBot="1">
      <c r="B28" s="176"/>
      <c r="C28" s="176"/>
      <c r="D28" s="176"/>
      <c r="E28" s="217"/>
      <c r="F28" s="176"/>
      <c r="G28" s="202"/>
      <c r="J28" s="180"/>
      <c r="K28" s="50"/>
      <c r="L28" s="50"/>
      <c r="M28" s="50"/>
      <c r="N28" s="50"/>
      <c r="O28" s="50"/>
      <c r="P28" s="50"/>
      <c r="Q28" s="50"/>
      <c r="R28" s="50"/>
      <c r="S28" s="50"/>
      <c r="T28" s="59"/>
      <c r="U28" s="59"/>
    </row>
    <row r="29" spans="1:21" ht="15.75" thickTop="1">
      <c r="A29" s="164"/>
      <c r="B29" s="194"/>
      <c r="C29" s="194"/>
      <c r="D29" s="194"/>
      <c r="E29" s="218"/>
      <c r="F29" s="219"/>
      <c r="G29" s="220"/>
      <c r="H29" s="165"/>
      <c r="I29" s="166"/>
      <c r="J29" s="180"/>
      <c r="K29" s="50"/>
      <c r="L29" s="50"/>
      <c r="M29" s="50"/>
      <c r="N29" s="50"/>
      <c r="O29" s="50"/>
      <c r="P29" s="50"/>
      <c r="Q29" s="50"/>
      <c r="R29" s="50"/>
      <c r="S29" s="50"/>
      <c r="T29" s="59"/>
      <c r="U29" s="59"/>
    </row>
    <row r="30" spans="1:21" ht="15">
      <c r="A30" s="184"/>
      <c r="B30" s="275" t="s">
        <v>44</v>
      </c>
      <c r="C30" s="222"/>
      <c r="D30" s="222"/>
      <c r="E30" s="223"/>
      <c r="F30" s="140" t="s">
        <v>41</v>
      </c>
      <c r="G30" s="222"/>
      <c r="H30" s="140" t="s">
        <v>32</v>
      </c>
      <c r="I30" s="224"/>
      <c r="J30" s="180"/>
      <c r="K30" s="50"/>
      <c r="L30" s="50"/>
      <c r="M30" s="50"/>
      <c r="N30" s="50"/>
      <c r="O30" s="50"/>
      <c r="P30" s="50"/>
      <c r="Q30" s="50"/>
      <c r="R30" s="50"/>
      <c r="S30" s="50"/>
      <c r="T30" s="59"/>
      <c r="U30" s="59"/>
    </row>
    <row r="31" spans="1:21" ht="15">
      <c r="A31" s="184"/>
      <c r="B31" s="283" t="s">
        <v>24</v>
      </c>
      <c r="C31" s="283"/>
      <c r="D31" s="283"/>
      <c r="E31" s="283"/>
      <c r="F31" s="201">
        <v>350</v>
      </c>
      <c r="G31" s="225"/>
      <c r="H31" s="225"/>
      <c r="I31" s="224"/>
      <c r="J31" s="180"/>
      <c r="K31" s="50"/>
      <c r="L31" s="50"/>
      <c r="M31" s="50"/>
      <c r="N31" s="50"/>
      <c r="O31" s="50"/>
      <c r="P31" s="50"/>
      <c r="Q31" s="50"/>
      <c r="R31" s="50"/>
      <c r="S31" s="50"/>
      <c r="T31" s="59"/>
      <c r="U31" s="59"/>
    </row>
    <row r="32" spans="1:21" ht="15">
      <c r="A32" s="184"/>
      <c r="B32" s="287" t="s">
        <v>25</v>
      </c>
      <c r="C32" s="287"/>
      <c r="D32" s="287"/>
      <c r="E32" s="287"/>
      <c r="F32" s="226">
        <v>250</v>
      </c>
      <c r="G32" s="167"/>
      <c r="H32" s="167"/>
      <c r="I32" s="224"/>
      <c r="J32" s="180"/>
      <c r="K32" s="50"/>
      <c r="L32" s="50"/>
      <c r="M32" s="50"/>
      <c r="N32" s="50"/>
      <c r="O32" s="50"/>
      <c r="P32" s="50"/>
      <c r="Q32" s="50"/>
      <c r="R32" s="50"/>
      <c r="S32" s="50"/>
      <c r="T32" s="59"/>
      <c r="U32" s="59"/>
    </row>
    <row r="33" spans="1:21" ht="15">
      <c r="A33" s="184"/>
      <c r="B33" s="287" t="s">
        <v>26</v>
      </c>
      <c r="C33" s="287"/>
      <c r="D33" s="287"/>
      <c r="E33" s="287"/>
      <c r="F33" s="226">
        <v>350</v>
      </c>
      <c r="G33" s="167"/>
      <c r="H33" s="167"/>
      <c r="I33" s="224"/>
      <c r="J33" s="180"/>
      <c r="K33" s="50"/>
      <c r="L33" s="50"/>
      <c r="M33" s="50"/>
      <c r="N33" s="50"/>
      <c r="O33" s="50"/>
      <c r="P33" s="50"/>
      <c r="Q33" s="50"/>
      <c r="R33" s="50"/>
      <c r="S33" s="50"/>
      <c r="T33" s="59"/>
      <c r="U33" s="59"/>
    </row>
    <row r="34" spans="1:21" ht="15">
      <c r="A34" s="184"/>
      <c r="B34" s="287" t="s">
        <v>27</v>
      </c>
      <c r="C34" s="287"/>
      <c r="D34" s="287"/>
      <c r="E34" s="287"/>
      <c r="F34" s="226">
        <v>150</v>
      </c>
      <c r="G34" s="167"/>
      <c r="H34" s="167"/>
      <c r="I34" s="224"/>
      <c r="J34" s="180"/>
      <c r="K34" s="50"/>
      <c r="L34" s="50"/>
      <c r="M34" s="50"/>
      <c r="N34" s="50"/>
      <c r="O34" s="50"/>
      <c r="P34" s="50"/>
      <c r="Q34" s="50"/>
      <c r="R34" s="50"/>
      <c r="S34" s="50"/>
      <c r="T34" s="59"/>
      <c r="U34" s="59"/>
    </row>
    <row r="35" spans="1:21" ht="15">
      <c r="A35" s="184"/>
      <c r="B35" s="287" t="s">
        <v>28</v>
      </c>
      <c r="C35" s="287"/>
      <c r="D35" s="287"/>
      <c r="E35" s="287"/>
      <c r="F35" s="226">
        <v>150</v>
      </c>
      <c r="G35" s="167"/>
      <c r="H35" s="167"/>
      <c r="I35" s="224"/>
      <c r="J35" s="180"/>
      <c r="K35" s="50"/>
      <c r="L35" s="50"/>
      <c r="M35" s="50"/>
      <c r="N35" s="50"/>
      <c r="O35" s="50"/>
      <c r="P35" s="50"/>
      <c r="Q35" s="50"/>
      <c r="R35" s="50"/>
      <c r="S35" s="50"/>
      <c r="T35" s="59"/>
      <c r="U35" s="59"/>
    </row>
    <row r="36" spans="1:21" ht="15">
      <c r="A36" s="184"/>
      <c r="B36" s="287" t="s">
        <v>29</v>
      </c>
      <c r="C36" s="287"/>
      <c r="D36" s="287"/>
      <c r="E36" s="287"/>
      <c r="F36" s="226">
        <v>100</v>
      </c>
      <c r="G36" s="167"/>
      <c r="H36" s="167"/>
      <c r="I36" s="224"/>
      <c r="J36" s="180"/>
      <c r="K36" s="50"/>
      <c r="L36" s="50"/>
      <c r="M36" s="50"/>
      <c r="N36" s="50"/>
      <c r="O36" s="50"/>
      <c r="P36" s="50"/>
      <c r="Q36" s="50"/>
      <c r="R36" s="50"/>
      <c r="S36" s="50"/>
      <c r="T36" s="59"/>
      <c r="U36" s="59"/>
    </row>
    <row r="37" spans="1:21" ht="15">
      <c r="A37" s="184"/>
      <c r="B37" s="287" t="s">
        <v>30</v>
      </c>
      <c r="C37" s="287"/>
      <c r="D37" s="287"/>
      <c r="E37" s="287"/>
      <c r="F37" s="226">
        <v>55</v>
      </c>
      <c r="G37" s="167"/>
      <c r="H37" s="167"/>
      <c r="I37" s="224"/>
      <c r="J37" s="180"/>
      <c r="K37" s="50"/>
      <c r="L37" s="50"/>
      <c r="M37" s="50"/>
      <c r="N37" s="50"/>
      <c r="O37" s="50"/>
      <c r="P37" s="50"/>
      <c r="Q37" s="50"/>
      <c r="R37" s="50"/>
      <c r="S37" s="50"/>
      <c r="T37" s="59"/>
      <c r="U37" s="59"/>
    </row>
    <row r="38" spans="1:21" ht="15">
      <c r="A38" s="184"/>
      <c r="B38" s="287" t="s">
        <v>49</v>
      </c>
      <c r="C38" s="287"/>
      <c r="D38" s="287"/>
      <c r="E38" s="287"/>
      <c r="F38" s="226">
        <v>1500</v>
      </c>
      <c r="G38" s="167"/>
      <c r="H38" s="167"/>
      <c r="I38" s="224"/>
      <c r="J38" s="180"/>
      <c r="K38" s="50"/>
      <c r="L38" s="50"/>
      <c r="M38" s="50"/>
      <c r="N38" s="50"/>
      <c r="O38" s="50"/>
      <c r="P38" s="50"/>
      <c r="Q38" s="50"/>
      <c r="R38" s="50"/>
      <c r="S38" s="50"/>
      <c r="T38" s="59"/>
      <c r="U38" s="59"/>
    </row>
    <row r="39" spans="1:21" ht="15">
      <c r="A39" s="184"/>
      <c r="B39" s="297" t="s">
        <v>31</v>
      </c>
      <c r="C39" s="297"/>
      <c r="D39" s="297"/>
      <c r="E39" s="297"/>
      <c r="F39" s="227">
        <v>1800</v>
      </c>
      <c r="G39" s="228"/>
      <c r="H39" s="229"/>
      <c r="I39" s="224"/>
      <c r="J39" s="180"/>
      <c r="K39" s="50"/>
      <c r="L39" s="50"/>
      <c r="M39" s="50"/>
      <c r="N39" s="50"/>
      <c r="O39" s="50"/>
      <c r="P39" s="50"/>
      <c r="Q39" s="50"/>
      <c r="R39" s="50"/>
      <c r="S39" s="50"/>
      <c r="T39" s="59"/>
      <c r="U39" s="59"/>
    </row>
    <row r="40" spans="1:21" ht="15">
      <c r="A40" s="184"/>
      <c r="B40" s="304" t="s">
        <v>12</v>
      </c>
      <c r="C40" s="304"/>
      <c r="D40" s="304"/>
      <c r="E40" s="304"/>
      <c r="F40" s="230">
        <f>SUM(F31:F39)</f>
        <v>4705</v>
      </c>
      <c r="G40" s="222"/>
      <c r="H40" s="139">
        <f>F40/12</f>
        <v>392.0833333333333</v>
      </c>
      <c r="I40" s="224"/>
      <c r="J40" s="180"/>
      <c r="K40" s="50"/>
      <c r="L40" s="50"/>
      <c r="M40" s="50"/>
      <c r="N40" s="50"/>
      <c r="O40" s="50"/>
      <c r="P40" s="50"/>
      <c r="Q40" s="50"/>
      <c r="R40" s="50"/>
      <c r="S40" s="50"/>
      <c r="T40" s="59"/>
      <c r="U40" s="59"/>
    </row>
    <row r="41" spans="1:21" ht="15.75" thickBot="1">
      <c r="A41" s="210"/>
      <c r="B41" s="231"/>
      <c r="C41" s="231"/>
      <c r="D41" s="231"/>
      <c r="E41" s="42"/>
      <c r="F41" s="232"/>
      <c r="G41" s="231"/>
      <c r="H41" s="231"/>
      <c r="I41" s="233"/>
      <c r="J41" s="180"/>
      <c r="K41" s="50"/>
      <c r="L41" s="50"/>
      <c r="M41" s="50"/>
      <c r="N41" s="50"/>
      <c r="O41" s="50"/>
      <c r="P41" s="50"/>
      <c r="Q41" s="50"/>
      <c r="R41" s="50"/>
      <c r="S41" s="50"/>
      <c r="T41" s="59"/>
      <c r="U41" s="59"/>
    </row>
    <row r="42" spans="1:21" ht="15.75" thickTop="1">
      <c r="A42" s="234"/>
      <c r="B42" s="167"/>
      <c r="C42" s="167"/>
      <c r="D42" s="167"/>
      <c r="E42" s="34"/>
      <c r="F42" s="235"/>
      <c r="G42" s="167"/>
      <c r="H42" s="167"/>
      <c r="I42" s="167"/>
      <c r="J42" s="180"/>
      <c r="K42" s="50"/>
      <c r="L42" s="50"/>
      <c r="M42" s="50"/>
      <c r="N42" s="50"/>
      <c r="O42" s="50"/>
      <c r="P42" s="50"/>
      <c r="Q42" s="50"/>
      <c r="R42" s="50"/>
      <c r="S42" s="50"/>
      <c r="T42" s="59"/>
      <c r="U42" s="59"/>
    </row>
    <row r="43" spans="1:21" ht="15">
      <c r="A43" s="234"/>
      <c r="B43" s="167"/>
      <c r="C43" s="167"/>
      <c r="D43" s="167"/>
      <c r="E43" s="34"/>
      <c r="F43" s="235"/>
      <c r="G43" s="167"/>
      <c r="H43" s="167"/>
      <c r="I43" s="167"/>
      <c r="J43" s="180"/>
      <c r="K43" s="50"/>
      <c r="L43" s="50"/>
      <c r="M43" s="50"/>
      <c r="N43" s="50"/>
      <c r="O43" s="50"/>
      <c r="P43" s="50"/>
      <c r="Q43" s="50"/>
      <c r="R43" s="50"/>
      <c r="S43" s="50"/>
      <c r="T43" s="59"/>
      <c r="U43" s="59"/>
    </row>
    <row r="44" spans="1:21" ht="15.75">
      <c r="A44" s="292" t="s">
        <v>20</v>
      </c>
      <c r="B44" s="292"/>
      <c r="C44" s="292"/>
      <c r="D44" s="292"/>
      <c r="E44" s="292"/>
      <c r="F44" s="292"/>
      <c r="G44" s="292"/>
      <c r="H44" s="292"/>
      <c r="I44" s="292"/>
      <c r="J44" s="180"/>
      <c r="K44" s="50"/>
      <c r="L44" s="50"/>
      <c r="M44" s="50"/>
      <c r="N44" s="50"/>
      <c r="O44" s="50"/>
      <c r="P44" s="50"/>
      <c r="Q44" s="50"/>
      <c r="R44" s="50"/>
      <c r="S44" s="50"/>
      <c r="T44" s="59"/>
      <c r="U44" s="59"/>
    </row>
    <row r="45" spans="1:21" ht="21" customHeight="1" thickBot="1">
      <c r="A45" s="191"/>
      <c r="B45" s="71"/>
      <c r="C45" s="167"/>
      <c r="D45" s="167"/>
      <c r="E45" s="180"/>
      <c r="F45" s="192"/>
      <c r="G45" s="192"/>
      <c r="H45" s="180"/>
      <c r="I45" s="193"/>
      <c r="J45" s="180"/>
      <c r="K45" s="50"/>
      <c r="L45" s="50"/>
      <c r="M45" s="50"/>
      <c r="N45" s="50"/>
      <c r="O45" s="50"/>
      <c r="P45" s="50"/>
      <c r="Q45" s="50"/>
      <c r="R45" s="50"/>
      <c r="S45" s="50"/>
      <c r="T45" s="59"/>
      <c r="U45" s="59"/>
    </row>
    <row r="46" spans="1:21" ht="15.75" thickTop="1">
      <c r="A46" s="164"/>
      <c r="B46" s="165"/>
      <c r="C46" s="165"/>
      <c r="D46" s="165"/>
      <c r="E46" s="44"/>
      <c r="F46" s="236"/>
      <c r="G46" s="165"/>
      <c r="H46" s="165"/>
      <c r="I46" s="166"/>
      <c r="J46" s="180"/>
      <c r="K46" s="50"/>
      <c r="L46" s="50"/>
      <c r="M46" s="50"/>
      <c r="N46" s="50"/>
      <c r="O46" s="50"/>
      <c r="P46" s="50"/>
      <c r="Q46" s="50"/>
      <c r="R46" s="50"/>
      <c r="S46" s="50"/>
      <c r="T46" s="59"/>
      <c r="U46" s="59"/>
    </row>
    <row r="47" spans="1:21" ht="15">
      <c r="A47" s="184"/>
      <c r="B47" s="276" t="s">
        <v>46</v>
      </c>
      <c r="C47" s="225"/>
      <c r="D47" s="225"/>
      <c r="E47" s="237"/>
      <c r="F47" s="225"/>
      <c r="G47" s="225"/>
      <c r="H47" s="225"/>
      <c r="I47" s="224"/>
      <c r="J47" s="180"/>
      <c r="K47" s="50"/>
      <c r="L47" s="50"/>
      <c r="M47" s="50"/>
      <c r="N47" s="50"/>
      <c r="O47" s="50"/>
      <c r="P47" s="50"/>
      <c r="Q47" s="50"/>
      <c r="R47" s="50"/>
      <c r="S47" s="50"/>
      <c r="T47" s="59"/>
      <c r="U47" s="59"/>
    </row>
    <row r="48" spans="1:21" ht="15">
      <c r="A48" s="184"/>
      <c r="B48" s="221"/>
      <c r="C48" s="222"/>
      <c r="D48" s="222"/>
      <c r="E48" s="223"/>
      <c r="F48" s="222"/>
      <c r="G48" s="222"/>
      <c r="H48" s="222"/>
      <c r="I48" s="224"/>
      <c r="J48" s="180"/>
      <c r="K48" s="50"/>
      <c r="L48" s="50"/>
      <c r="M48" s="50"/>
      <c r="N48" s="50"/>
      <c r="O48" s="50"/>
      <c r="P48" s="50"/>
      <c r="Q48" s="50"/>
      <c r="R48" s="50"/>
      <c r="S48" s="50"/>
      <c r="T48" s="59"/>
      <c r="U48" s="59"/>
    </row>
    <row r="49" spans="1:21" ht="15">
      <c r="A49" s="184"/>
      <c r="B49" s="221"/>
      <c r="C49" s="222"/>
      <c r="D49" s="221" t="s">
        <v>34</v>
      </c>
      <c r="E49" s="145" t="s">
        <v>35</v>
      </c>
      <c r="F49" s="221" t="s">
        <v>36</v>
      </c>
      <c r="G49" s="296" t="s">
        <v>32</v>
      </c>
      <c r="H49" s="296"/>
      <c r="I49" s="224"/>
      <c r="J49" s="180"/>
      <c r="K49" s="50"/>
      <c r="L49" s="50"/>
      <c r="M49" s="50"/>
      <c r="N49" s="50"/>
      <c r="O49" s="50"/>
      <c r="P49" s="50"/>
      <c r="Q49" s="50"/>
      <c r="R49" s="50"/>
      <c r="S49" s="50"/>
      <c r="T49" s="59"/>
      <c r="U49" s="59"/>
    </row>
    <row r="50" spans="1:21" ht="15">
      <c r="A50" s="184"/>
      <c r="B50" s="144" t="s">
        <v>33</v>
      </c>
      <c r="C50" s="222"/>
      <c r="D50" s="277">
        <v>2.3</v>
      </c>
      <c r="E50" s="238">
        <v>2.28</v>
      </c>
      <c r="F50" s="222">
        <f>E12</f>
        <v>115</v>
      </c>
      <c r="G50" s="295">
        <f>F50/D50*E50*20</f>
        <v>2280</v>
      </c>
      <c r="H50" s="295"/>
      <c r="I50" s="224"/>
      <c r="J50" s="180"/>
      <c r="K50" s="50"/>
      <c r="L50" s="50"/>
      <c r="M50" s="50"/>
      <c r="N50" s="50"/>
      <c r="O50" s="50"/>
      <c r="P50" s="50"/>
      <c r="Q50" s="50"/>
      <c r="R50" s="50"/>
      <c r="S50" s="50"/>
      <c r="T50" s="59"/>
      <c r="U50" s="59"/>
    </row>
    <row r="51" spans="1:21" ht="15">
      <c r="A51" s="184"/>
      <c r="B51" s="239"/>
      <c r="C51" s="167"/>
      <c r="D51" s="167"/>
      <c r="E51" s="240"/>
      <c r="F51" s="167"/>
      <c r="G51" s="167"/>
      <c r="H51" s="167"/>
      <c r="I51" s="224"/>
      <c r="J51" s="180"/>
      <c r="K51" s="50"/>
      <c r="L51" s="50"/>
      <c r="M51" s="50"/>
      <c r="N51" s="50"/>
      <c r="O51" s="50"/>
      <c r="P51" s="50"/>
      <c r="Q51" s="50"/>
      <c r="R51" s="50"/>
      <c r="S51" s="50"/>
      <c r="T51" s="59"/>
      <c r="U51" s="59"/>
    </row>
    <row r="52" spans="1:21" ht="15">
      <c r="A52" s="184"/>
      <c r="B52" s="239"/>
      <c r="C52" s="167"/>
      <c r="D52" s="167"/>
      <c r="E52" s="240"/>
      <c r="F52" s="167"/>
      <c r="G52" s="167"/>
      <c r="H52" s="167"/>
      <c r="I52" s="224"/>
      <c r="J52" s="180"/>
      <c r="K52" s="50"/>
      <c r="L52" s="50"/>
      <c r="M52" s="50"/>
      <c r="N52" s="50"/>
      <c r="O52" s="50"/>
      <c r="P52" s="50"/>
      <c r="Q52" s="50"/>
      <c r="R52" s="50"/>
      <c r="S52" s="50"/>
      <c r="T52" s="59"/>
      <c r="U52" s="59"/>
    </row>
    <row r="53" spans="1:21" ht="15">
      <c r="A53" s="184"/>
      <c r="B53" s="294" t="s">
        <v>38</v>
      </c>
      <c r="C53" s="294"/>
      <c r="D53" s="294"/>
      <c r="E53" s="70">
        <v>0.6</v>
      </c>
      <c r="F53" s="241"/>
      <c r="G53" s="241"/>
      <c r="H53" s="242">
        <f>G50*E53</f>
        <v>1368</v>
      </c>
      <c r="I53" s="187"/>
      <c r="J53" s="180"/>
      <c r="K53" s="50"/>
      <c r="L53" s="50"/>
      <c r="M53" s="50"/>
      <c r="N53" s="50"/>
      <c r="O53" s="50"/>
      <c r="P53" s="50"/>
      <c r="Q53" s="50"/>
      <c r="R53" s="50"/>
      <c r="S53" s="50"/>
      <c r="T53" s="59"/>
      <c r="U53" s="59"/>
    </row>
    <row r="54" spans="1:21" ht="15.75" thickBot="1">
      <c r="A54" s="184"/>
      <c r="B54" s="167"/>
      <c r="C54" s="167"/>
      <c r="D54" s="167"/>
      <c r="E54" s="240"/>
      <c r="F54" s="167"/>
      <c r="G54" s="71"/>
      <c r="H54" s="243"/>
      <c r="I54" s="244"/>
      <c r="J54" s="180"/>
      <c r="K54" s="50"/>
      <c r="L54" s="50"/>
      <c r="M54" s="50"/>
      <c r="N54" s="50"/>
      <c r="O54" s="50"/>
      <c r="P54" s="50"/>
      <c r="Q54" s="50"/>
      <c r="R54" s="50"/>
      <c r="S54" s="50"/>
      <c r="T54" s="59"/>
      <c r="U54" s="59"/>
    </row>
    <row r="55" spans="1:21" ht="15.75" thickTop="1">
      <c r="A55" s="188"/>
      <c r="B55" s="165"/>
      <c r="C55" s="165"/>
      <c r="D55" s="165"/>
      <c r="E55" s="245"/>
      <c r="F55" s="165"/>
      <c r="G55" s="97"/>
      <c r="H55" s="246"/>
      <c r="I55" s="247"/>
      <c r="J55" s="180"/>
      <c r="K55" s="50"/>
      <c r="L55" s="50"/>
      <c r="M55" s="50"/>
      <c r="N55" s="50"/>
      <c r="O55" s="50"/>
      <c r="P55" s="50"/>
      <c r="Q55" s="50"/>
      <c r="R55" s="50"/>
      <c r="S55" s="50"/>
      <c r="T55" s="59"/>
      <c r="U55" s="59"/>
    </row>
    <row r="56" spans="1:21" ht="15.75" thickBot="1">
      <c r="A56" s="191"/>
      <c r="B56" s="231"/>
      <c r="C56" s="231"/>
      <c r="D56" s="231"/>
      <c r="E56" s="248"/>
      <c r="F56" s="231"/>
      <c r="G56" s="47"/>
      <c r="H56" s="232"/>
      <c r="I56" s="249"/>
      <c r="J56" s="180"/>
      <c r="K56" s="50"/>
      <c r="L56" s="50"/>
      <c r="M56" s="50"/>
      <c r="N56" s="50"/>
      <c r="O56" s="50"/>
      <c r="P56" s="50"/>
      <c r="Q56" s="50"/>
      <c r="R56" s="50"/>
      <c r="S56" s="50"/>
      <c r="T56" s="59"/>
      <c r="U56" s="59"/>
    </row>
    <row r="57" spans="1:21" ht="15.75" thickTop="1">
      <c r="A57" s="184"/>
      <c r="B57" s="71"/>
      <c r="C57" s="167"/>
      <c r="D57" s="167"/>
      <c r="E57" s="180"/>
      <c r="F57" s="192"/>
      <c r="G57" s="192"/>
      <c r="H57" s="180"/>
      <c r="I57" s="187"/>
      <c r="J57" s="180"/>
      <c r="K57" s="50"/>
      <c r="L57" s="50"/>
      <c r="M57" s="50"/>
      <c r="N57" s="50"/>
      <c r="O57" s="50"/>
      <c r="P57" s="50"/>
      <c r="Q57" s="50"/>
      <c r="R57" s="50"/>
      <c r="S57" s="50"/>
      <c r="T57" s="59"/>
      <c r="U57" s="59"/>
    </row>
    <row r="58" spans="1:21" ht="15">
      <c r="A58" s="184"/>
      <c r="B58" s="303" t="s">
        <v>3</v>
      </c>
      <c r="C58" s="303"/>
      <c r="D58" s="303"/>
      <c r="E58" s="93" t="s">
        <v>4</v>
      </c>
      <c r="F58" s="196"/>
      <c r="G58" s="208" t="s">
        <v>32</v>
      </c>
      <c r="H58" s="250"/>
      <c r="I58" s="224"/>
      <c r="J58" s="167"/>
      <c r="K58" s="50"/>
      <c r="L58" s="50"/>
      <c r="M58" s="50"/>
      <c r="N58" s="50"/>
      <c r="O58" s="50"/>
      <c r="P58" s="50"/>
      <c r="Q58" s="50"/>
      <c r="R58" s="50"/>
      <c r="S58" s="50"/>
      <c r="T58" s="59"/>
      <c r="U58" s="59"/>
    </row>
    <row r="59" spans="1:21" ht="15">
      <c r="A59" s="184"/>
      <c r="B59" s="143" t="s">
        <v>22</v>
      </c>
      <c r="C59" s="132">
        <v>0.2</v>
      </c>
      <c r="D59" s="143"/>
      <c r="E59" s="180">
        <f>E8*C59</f>
        <v>8000</v>
      </c>
      <c r="F59" s="167"/>
      <c r="G59" s="251">
        <f>E59/12</f>
        <v>666.6666666666666</v>
      </c>
      <c r="H59" s="252">
        <f>G59/G67</f>
        <v>0.10243033904698301</v>
      </c>
      <c r="I59" s="224"/>
      <c r="J59" s="167"/>
      <c r="K59" s="50"/>
      <c r="L59" s="50"/>
      <c r="M59" s="50"/>
      <c r="N59" s="50"/>
      <c r="O59" s="50"/>
      <c r="P59" s="50"/>
      <c r="Q59" s="50"/>
      <c r="R59" s="50"/>
      <c r="S59" s="50"/>
      <c r="T59" s="59"/>
      <c r="U59" s="59"/>
    </row>
    <row r="60" spans="1:21" ht="15">
      <c r="A60" s="184"/>
      <c r="B60" s="143" t="s">
        <v>48</v>
      </c>
      <c r="C60" s="143"/>
      <c r="D60" s="278"/>
      <c r="E60" s="180">
        <f>G50*10</f>
        <v>22800</v>
      </c>
      <c r="F60" s="167"/>
      <c r="G60" s="251">
        <f>E60/10</f>
        <v>2280</v>
      </c>
      <c r="H60" s="253">
        <f>G60/G67</f>
        <v>0.3503117595406819</v>
      </c>
      <c r="I60" s="224"/>
      <c r="J60" s="167"/>
      <c r="K60" s="50"/>
      <c r="L60" s="50"/>
      <c r="M60" s="50"/>
      <c r="N60" s="50"/>
      <c r="O60" s="50"/>
      <c r="P60" s="50"/>
      <c r="Q60" s="50"/>
      <c r="R60" s="50"/>
      <c r="S60" s="50"/>
      <c r="T60" s="59"/>
      <c r="U60" s="59"/>
    </row>
    <row r="61" spans="1:21" ht="15">
      <c r="A61" s="184"/>
      <c r="B61" s="301" t="s">
        <v>45</v>
      </c>
      <c r="C61" s="301"/>
      <c r="D61" s="301"/>
      <c r="E61" s="240">
        <f>F40</f>
        <v>4705</v>
      </c>
      <c r="F61" s="167"/>
      <c r="G61" s="251">
        <f>E61/12</f>
        <v>392.0833333333333</v>
      </c>
      <c r="H61" s="253">
        <f>G61/G67</f>
        <v>0.06024184315200688</v>
      </c>
      <c r="I61" s="224"/>
      <c r="J61" s="167"/>
      <c r="K61" s="54"/>
      <c r="L61" s="50"/>
      <c r="M61" s="50"/>
      <c r="N61" s="50"/>
      <c r="O61" s="54"/>
      <c r="P61" s="54"/>
      <c r="Q61" s="55"/>
      <c r="R61" s="54"/>
      <c r="S61" s="54"/>
      <c r="T61" s="54"/>
      <c r="U61" s="60"/>
    </row>
    <row r="62" spans="1:21" ht="15">
      <c r="A62" s="184"/>
      <c r="B62" s="301" t="s">
        <v>47</v>
      </c>
      <c r="C62" s="301"/>
      <c r="D62" s="301"/>
      <c r="E62" s="107">
        <f>H53*10</f>
        <v>13680</v>
      </c>
      <c r="F62" s="167"/>
      <c r="G62" s="251">
        <f>E62/10</f>
        <v>1368</v>
      </c>
      <c r="H62" s="253">
        <f>G62/G67</f>
        <v>0.21018705572440916</v>
      </c>
      <c r="I62" s="224"/>
      <c r="J62" s="167"/>
      <c r="K62" s="54"/>
      <c r="L62" s="50"/>
      <c r="M62" s="50"/>
      <c r="N62" s="50"/>
      <c r="O62" s="54"/>
      <c r="P62" s="54"/>
      <c r="Q62" s="55"/>
      <c r="R62" s="54"/>
      <c r="S62" s="54"/>
      <c r="T62" s="54"/>
      <c r="U62" s="60"/>
    </row>
    <row r="63" spans="1:21" ht="15">
      <c r="A63" s="184"/>
      <c r="B63" s="301" t="s">
        <v>43</v>
      </c>
      <c r="C63" s="301"/>
      <c r="D63" s="301"/>
      <c r="E63" s="254">
        <f>F25</f>
        <v>17200</v>
      </c>
      <c r="F63" s="167"/>
      <c r="G63" s="251">
        <f>E63/12</f>
        <v>1433.3333333333333</v>
      </c>
      <c r="H63" s="253">
        <f>G63/G67</f>
        <v>0.22022522895101346</v>
      </c>
      <c r="I63" s="224"/>
      <c r="J63" s="167"/>
      <c r="K63" s="50"/>
      <c r="L63" s="50"/>
      <c r="M63" s="50"/>
      <c r="N63" s="50"/>
      <c r="O63" s="50"/>
      <c r="P63" s="50"/>
      <c r="Q63" s="14"/>
      <c r="R63" s="50"/>
      <c r="S63" s="50"/>
      <c r="T63" s="50"/>
      <c r="U63" s="59"/>
    </row>
    <row r="64" spans="1:21" ht="15">
      <c r="A64" s="184"/>
      <c r="B64" s="302" t="s">
        <v>9</v>
      </c>
      <c r="C64" s="302"/>
      <c r="D64" s="302"/>
      <c r="E64" s="145">
        <f>SUM(E59:E63)</f>
        <v>66385</v>
      </c>
      <c r="F64" s="222"/>
      <c r="G64" s="255">
        <f>SUM(G59:G63)</f>
        <v>6140.083333333333</v>
      </c>
      <c r="H64" s="252"/>
      <c r="I64" s="224"/>
      <c r="J64" s="167"/>
      <c r="K64" s="50"/>
      <c r="L64" s="50"/>
      <c r="M64" s="50"/>
      <c r="N64" s="51"/>
      <c r="O64" s="50"/>
      <c r="P64" s="50"/>
      <c r="Q64" s="14"/>
      <c r="R64" s="50"/>
      <c r="S64" s="50"/>
      <c r="T64" s="50"/>
      <c r="U64" s="59"/>
    </row>
    <row r="65" spans="1:21" ht="15">
      <c r="A65" s="184"/>
      <c r="B65" s="142" t="s">
        <v>39</v>
      </c>
      <c r="C65" s="133">
        <v>0.06</v>
      </c>
      <c r="D65" s="142"/>
      <c r="E65" s="240">
        <f>E64*C65</f>
        <v>3983.1</v>
      </c>
      <c r="F65" s="240"/>
      <c r="G65" s="240">
        <f>G64*C65</f>
        <v>368.405</v>
      </c>
      <c r="H65" s="252">
        <f>G65/G67</f>
        <v>0.05660377358490566</v>
      </c>
      <c r="I65" s="224"/>
      <c r="J65" s="167"/>
      <c r="K65" s="50"/>
      <c r="L65" s="280"/>
      <c r="M65" s="280"/>
      <c r="N65" s="57"/>
      <c r="O65" s="50"/>
      <c r="P65" s="50"/>
      <c r="Q65" s="14"/>
      <c r="R65" s="50"/>
      <c r="S65" s="50"/>
      <c r="T65" s="50"/>
      <c r="U65" s="59"/>
    </row>
    <row r="66" spans="1:21" ht="15">
      <c r="A66" s="184"/>
      <c r="B66" s="300"/>
      <c r="C66" s="300"/>
      <c r="D66" s="300"/>
      <c r="E66" s="240"/>
      <c r="F66" s="240"/>
      <c r="G66" s="240"/>
      <c r="H66" s="253"/>
      <c r="I66" s="224"/>
      <c r="J66" s="167"/>
      <c r="K66" s="50"/>
      <c r="L66" s="56"/>
      <c r="M66" s="56"/>
      <c r="N66" s="57"/>
      <c r="O66" s="50"/>
      <c r="P66" s="50"/>
      <c r="Q66" s="14"/>
      <c r="R66" s="50"/>
      <c r="S66" s="50"/>
      <c r="T66" s="50"/>
      <c r="U66" s="59"/>
    </row>
    <row r="67" spans="1:21" ht="15">
      <c r="A67" s="184"/>
      <c r="B67" s="282" t="s">
        <v>10</v>
      </c>
      <c r="C67" s="282"/>
      <c r="D67" s="282"/>
      <c r="E67" s="256">
        <f>SUM(E64:E66)</f>
        <v>70368.1</v>
      </c>
      <c r="F67" s="205"/>
      <c r="G67" s="257">
        <f>SUM(G64:G66)</f>
        <v>6508.488333333333</v>
      </c>
      <c r="H67" s="258">
        <f>SUM(H59:H66)</f>
        <v>1.0000000000000002</v>
      </c>
      <c r="I67" s="224"/>
      <c r="J67" s="167"/>
      <c r="K67" s="50"/>
      <c r="L67" s="50"/>
      <c r="M67" s="58"/>
      <c r="N67" s="51"/>
      <c r="O67" s="50"/>
      <c r="P67" s="50"/>
      <c r="Q67" s="14"/>
      <c r="R67" s="50"/>
      <c r="S67" s="50"/>
      <c r="T67" s="50"/>
      <c r="U67" s="59"/>
    </row>
    <row r="68" spans="1:21" ht="15">
      <c r="A68" s="184"/>
      <c r="B68" s="259"/>
      <c r="C68" s="259"/>
      <c r="D68" s="259"/>
      <c r="E68" s="207"/>
      <c r="F68" s="176"/>
      <c r="G68" s="260"/>
      <c r="H68" s="250"/>
      <c r="I68" s="224"/>
      <c r="J68" s="167"/>
      <c r="K68" s="50"/>
      <c r="L68" s="50"/>
      <c r="M68" s="58"/>
      <c r="N68" s="51"/>
      <c r="O68" s="50"/>
      <c r="P68" s="50"/>
      <c r="Q68" s="14"/>
      <c r="R68" s="50"/>
      <c r="S68" s="50"/>
      <c r="T68" s="50"/>
      <c r="U68" s="59"/>
    </row>
    <row r="69" spans="1:21" ht="15">
      <c r="A69" s="184"/>
      <c r="B69" s="81" t="s">
        <v>40</v>
      </c>
      <c r="C69" s="261"/>
      <c r="D69" s="262"/>
      <c r="E69" s="263"/>
      <c r="F69" s="264"/>
      <c r="G69" s="265">
        <f>G67/E13</f>
        <v>2.8297775362318838</v>
      </c>
      <c r="H69" s="266"/>
      <c r="I69" s="224"/>
      <c r="J69" s="167"/>
      <c r="K69" s="50"/>
      <c r="L69" s="50"/>
      <c r="M69" s="58"/>
      <c r="N69" s="51"/>
      <c r="O69" s="50"/>
      <c r="P69" s="50"/>
      <c r="Q69" s="14"/>
      <c r="R69" s="50"/>
      <c r="S69" s="50"/>
      <c r="T69" s="50"/>
      <c r="U69" s="59"/>
    </row>
    <row r="70" spans="1:21" ht="15.75" thickBot="1">
      <c r="A70" s="210"/>
      <c r="B70" s="267"/>
      <c r="C70" s="267"/>
      <c r="D70" s="267"/>
      <c r="E70" s="268"/>
      <c r="F70" s="267"/>
      <c r="G70" s="269"/>
      <c r="H70" s="270"/>
      <c r="I70" s="233"/>
      <c r="J70" s="167"/>
      <c r="K70" s="50"/>
      <c r="L70" s="50"/>
      <c r="M70" s="58"/>
      <c r="N70" s="51"/>
      <c r="O70" s="50"/>
      <c r="P70" s="50"/>
      <c r="Q70" s="14"/>
      <c r="R70" s="50"/>
      <c r="S70" s="50"/>
      <c r="T70" s="50"/>
      <c r="U70" s="59"/>
    </row>
    <row r="71" spans="1:21" ht="15.75" thickTop="1">
      <c r="A71" s="234"/>
      <c r="B71" s="176"/>
      <c r="C71" s="176"/>
      <c r="D71" s="194"/>
      <c r="E71" s="217"/>
      <c r="F71" s="176"/>
      <c r="G71" s="202"/>
      <c r="H71" s="167"/>
      <c r="I71" s="167"/>
      <c r="J71" s="167"/>
      <c r="K71" s="50"/>
      <c r="L71" s="50"/>
      <c r="M71" s="58"/>
      <c r="N71" s="51"/>
      <c r="O71" s="50"/>
      <c r="P71" s="50"/>
      <c r="Q71" s="14"/>
      <c r="R71" s="50"/>
      <c r="S71" s="50"/>
      <c r="T71" s="50"/>
      <c r="U71" s="59"/>
    </row>
  </sheetData>
  <sheetProtection/>
  <mergeCells count="31">
    <mergeCell ref="B11:D11"/>
    <mergeCell ref="B58:D58"/>
    <mergeCell ref="B38:E38"/>
    <mergeCell ref="B40:E40"/>
    <mergeCell ref="B36:E36"/>
    <mergeCell ref="B12:D12"/>
    <mergeCell ref="B32:E32"/>
    <mergeCell ref="B26:C26"/>
    <mergeCell ref="B19:C19"/>
    <mergeCell ref="B66:D66"/>
    <mergeCell ref="B61:D61"/>
    <mergeCell ref="B62:D62"/>
    <mergeCell ref="B63:D63"/>
    <mergeCell ref="B64:D64"/>
    <mergeCell ref="A44:I44"/>
    <mergeCell ref="B53:D53"/>
    <mergeCell ref="G50:H50"/>
    <mergeCell ref="G49:H49"/>
    <mergeCell ref="B37:E37"/>
    <mergeCell ref="B39:E39"/>
    <mergeCell ref="B34:E34"/>
    <mergeCell ref="L65:M65"/>
    <mergeCell ref="A1:I1"/>
    <mergeCell ref="B67:D67"/>
    <mergeCell ref="B31:E31"/>
    <mergeCell ref="B9:D9"/>
    <mergeCell ref="B10:D10"/>
    <mergeCell ref="B35:E35"/>
    <mergeCell ref="B33:E33"/>
    <mergeCell ref="B13:D13"/>
    <mergeCell ref="A5:I5"/>
  </mergeCells>
  <printOptions/>
  <pageMargins left="0.5118110236220472" right="0.5118110236220472" top="0.984251968503937" bottom="0.984251968503937" header="0.31496062992125984" footer="0.31496062992125984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K71" sqref="K71"/>
    </sheetView>
  </sheetViews>
  <sheetFormatPr defaultColWidth="9.140625" defaultRowHeight="15"/>
  <cols>
    <col min="1" max="1" width="3.421875" style="0" customWidth="1"/>
    <col min="2" max="2" width="10.421875" style="3" customWidth="1"/>
    <col min="3" max="3" width="9.140625" style="3" customWidth="1"/>
    <col min="4" max="4" width="23.421875" style="3" customWidth="1"/>
    <col min="5" max="5" width="11.140625" style="3" customWidth="1"/>
    <col min="6" max="6" width="11.421875" style="3" customWidth="1"/>
    <col min="7" max="7" width="10.00390625" style="3" customWidth="1"/>
    <col min="8" max="8" width="13.57421875" style="3" customWidth="1"/>
    <col min="9" max="9" width="2.00390625" style="3" customWidth="1"/>
    <col min="10" max="10" width="2.421875" style="3" customWidth="1"/>
  </cols>
  <sheetData>
    <row r="1" spans="1:9" ht="19.5">
      <c r="A1" s="281" t="s">
        <v>15</v>
      </c>
      <c r="B1" s="281"/>
      <c r="C1" s="281"/>
      <c r="D1" s="281"/>
      <c r="E1" s="281"/>
      <c r="F1" s="281"/>
      <c r="G1" s="281"/>
      <c r="H1" s="281"/>
      <c r="I1" s="281"/>
    </row>
    <row r="2" spans="1:9" ht="19.5">
      <c r="A2" s="125"/>
      <c r="B2" s="125"/>
      <c r="C2" s="125"/>
      <c r="D2" s="125"/>
      <c r="E2" s="125"/>
      <c r="F2" s="125"/>
      <c r="G2" s="125"/>
      <c r="H2" s="125"/>
      <c r="I2" s="125"/>
    </row>
    <row r="3" ht="15.75" thickBot="1"/>
    <row r="4" spans="1:10" ht="15.75" thickTop="1">
      <c r="A4" s="19"/>
      <c r="B4" s="22"/>
      <c r="C4" s="22"/>
      <c r="D4" s="22"/>
      <c r="E4" s="22"/>
      <c r="F4" s="22"/>
      <c r="G4" s="22"/>
      <c r="H4" s="22"/>
      <c r="I4" s="23"/>
      <c r="J4" s="2"/>
    </row>
    <row r="5" spans="1:10" ht="15.75">
      <c r="A5" s="291" t="s">
        <v>50</v>
      </c>
      <c r="B5" s="292"/>
      <c r="C5" s="292"/>
      <c r="D5" s="292"/>
      <c r="E5" s="292"/>
      <c r="F5" s="292"/>
      <c r="G5" s="292"/>
      <c r="H5" s="292"/>
      <c r="I5" s="293"/>
      <c r="J5" s="2"/>
    </row>
    <row r="6" spans="1:10" ht="15.75">
      <c r="A6" s="75"/>
      <c r="B6" s="76"/>
      <c r="C6" s="76"/>
      <c r="D6" s="76"/>
      <c r="E6" s="76"/>
      <c r="F6" s="76"/>
      <c r="G6" s="76"/>
      <c r="H6" s="76"/>
      <c r="I6" s="77"/>
      <c r="J6" s="2"/>
    </row>
    <row r="7" spans="1:10" ht="15">
      <c r="A7" s="78"/>
      <c r="B7" s="121" t="s">
        <v>0</v>
      </c>
      <c r="C7" s="122" t="s">
        <v>1</v>
      </c>
      <c r="D7" s="122" t="s">
        <v>21</v>
      </c>
      <c r="E7" s="122" t="s">
        <v>2</v>
      </c>
      <c r="F7" s="119"/>
      <c r="G7" s="119"/>
      <c r="H7" s="119"/>
      <c r="I7" s="79"/>
      <c r="J7" s="5"/>
    </row>
    <row r="8" spans="1:10" ht="15">
      <c r="A8" s="78"/>
      <c r="B8" s="120" t="s">
        <v>14</v>
      </c>
      <c r="C8" s="126" t="s">
        <v>51</v>
      </c>
      <c r="D8" s="126">
        <v>45</v>
      </c>
      <c r="E8" s="127" t="s">
        <v>52</v>
      </c>
      <c r="F8" s="119"/>
      <c r="G8" s="119"/>
      <c r="H8" s="119"/>
      <c r="I8" s="80"/>
      <c r="J8" s="6"/>
    </row>
    <row r="9" spans="1:10" ht="15">
      <c r="A9" s="78"/>
      <c r="B9" s="284" t="s">
        <v>17</v>
      </c>
      <c r="C9" s="285"/>
      <c r="D9" s="286"/>
      <c r="E9" s="117">
        <v>200</v>
      </c>
      <c r="F9" s="52"/>
      <c r="G9" s="52"/>
      <c r="H9" s="52"/>
      <c r="I9" s="80"/>
      <c r="J9" s="6"/>
    </row>
    <row r="10" spans="1:10" ht="15">
      <c r="A10" s="78"/>
      <c r="B10" s="284" t="s">
        <v>16</v>
      </c>
      <c r="C10" s="285"/>
      <c r="D10" s="286"/>
      <c r="E10" s="117">
        <v>10</v>
      </c>
      <c r="F10" s="52"/>
      <c r="G10" s="52"/>
      <c r="H10" s="52"/>
      <c r="I10" s="80"/>
      <c r="J10" s="6"/>
    </row>
    <row r="11" spans="1:10" ht="15">
      <c r="A11" s="78"/>
      <c r="B11" s="284" t="s">
        <v>18</v>
      </c>
      <c r="C11" s="285"/>
      <c r="D11" s="286"/>
      <c r="E11" s="117">
        <v>20</v>
      </c>
      <c r="F11" s="52"/>
      <c r="G11" s="52"/>
      <c r="H11" s="52"/>
      <c r="I11" s="80"/>
      <c r="J11" s="6"/>
    </row>
    <row r="12" spans="1:10" ht="15">
      <c r="A12" s="78"/>
      <c r="B12" s="305" t="s">
        <v>37</v>
      </c>
      <c r="C12" s="305"/>
      <c r="D12" s="305"/>
      <c r="E12" s="117">
        <v>200</v>
      </c>
      <c r="F12" s="52"/>
      <c r="G12" s="52"/>
      <c r="H12" s="52"/>
      <c r="I12" s="80"/>
      <c r="J12" s="6"/>
    </row>
    <row r="13" spans="1:10" ht="15">
      <c r="A13" s="78"/>
      <c r="B13" s="288" t="s">
        <v>19</v>
      </c>
      <c r="C13" s="289"/>
      <c r="D13" s="290"/>
      <c r="E13" s="118">
        <f>E12*20</f>
        <v>4000</v>
      </c>
      <c r="F13" s="52"/>
      <c r="G13" s="52"/>
      <c r="H13" s="52"/>
      <c r="I13" s="80"/>
      <c r="J13" s="6"/>
    </row>
    <row r="14" spans="1:10" ht="15.75" thickBot="1">
      <c r="A14" s="20"/>
      <c r="B14" s="8"/>
      <c r="C14" s="2"/>
      <c r="D14" s="2"/>
      <c r="E14" s="6"/>
      <c r="F14" s="123"/>
      <c r="G14" s="123"/>
      <c r="H14" s="124"/>
      <c r="I14" s="24"/>
      <c r="J14" s="6"/>
    </row>
    <row r="15" spans="1:10" ht="15.75" thickTop="1">
      <c r="A15" s="100"/>
      <c r="B15" s="103"/>
      <c r="C15" s="22"/>
      <c r="D15" s="22"/>
      <c r="E15" s="102"/>
      <c r="F15" s="104"/>
      <c r="G15" s="104"/>
      <c r="H15" s="102"/>
      <c r="I15" s="102"/>
      <c r="J15" s="6"/>
    </row>
    <row r="16" spans="1:10" ht="15.75" thickBot="1">
      <c r="A16" s="101"/>
      <c r="B16" s="8"/>
      <c r="C16" s="2"/>
      <c r="D16" s="2"/>
      <c r="E16" s="6"/>
      <c r="F16" s="25"/>
      <c r="G16" s="25"/>
      <c r="H16" s="6"/>
      <c r="I16" s="89"/>
      <c r="J16" s="6"/>
    </row>
    <row r="17" spans="1:10" ht="15.75" thickTop="1">
      <c r="A17" s="19"/>
      <c r="B17" s="40"/>
      <c r="C17" s="40"/>
      <c r="D17" s="40"/>
      <c r="E17" s="40"/>
      <c r="F17" s="40"/>
      <c r="G17" s="40"/>
      <c r="H17" s="40"/>
      <c r="I17" s="61"/>
      <c r="J17" s="2"/>
    </row>
    <row r="18" spans="1:10" ht="15">
      <c r="A18" s="20"/>
      <c r="B18" s="146" t="s">
        <v>42</v>
      </c>
      <c r="C18" s="147"/>
      <c r="D18" s="147"/>
      <c r="E18" s="95"/>
      <c r="F18" s="153" t="s">
        <v>4</v>
      </c>
      <c r="G18" s="109"/>
      <c r="H18" s="153" t="s">
        <v>32</v>
      </c>
      <c r="I18" s="106"/>
      <c r="J18" s="2"/>
    </row>
    <row r="19" spans="1:10" ht="15">
      <c r="A19" s="20"/>
      <c r="B19" s="299" t="s">
        <v>13</v>
      </c>
      <c r="C19" s="299"/>
      <c r="D19" s="128" t="s">
        <v>52</v>
      </c>
      <c r="E19" s="95"/>
      <c r="F19" s="95"/>
      <c r="G19" s="95"/>
      <c r="H19" s="95"/>
      <c r="I19" s="106"/>
      <c r="J19" s="2"/>
    </row>
    <row r="20" spans="1:10" ht="15">
      <c r="A20" s="20"/>
      <c r="B20" s="5" t="s">
        <v>5</v>
      </c>
      <c r="C20" s="17">
        <v>0</v>
      </c>
      <c r="D20" s="10"/>
      <c r="E20" s="5"/>
      <c r="F20" s="5"/>
      <c r="G20" s="5"/>
      <c r="H20" s="5"/>
      <c r="I20" s="106"/>
      <c r="J20" s="2"/>
    </row>
    <row r="21" spans="1:10" ht="15">
      <c r="A21" s="20"/>
      <c r="B21" s="5" t="s">
        <v>6</v>
      </c>
      <c r="C21" s="17">
        <v>0</v>
      </c>
      <c r="D21" s="10"/>
      <c r="E21" s="5"/>
      <c r="F21" s="5"/>
      <c r="G21" s="5"/>
      <c r="H21" s="5"/>
      <c r="I21" s="106"/>
      <c r="J21" s="2"/>
    </row>
    <row r="22" spans="1:10" ht="15">
      <c r="A22" s="20"/>
      <c r="B22" s="5" t="s">
        <v>7</v>
      </c>
      <c r="C22" s="17" t="e">
        <f>D19/12</f>
        <v>#VALUE!</v>
      </c>
      <c r="D22" s="10"/>
      <c r="E22" s="5"/>
      <c r="F22" s="5"/>
      <c r="G22" s="5"/>
      <c r="H22" s="5"/>
      <c r="I22" s="106"/>
      <c r="J22" s="2"/>
    </row>
    <row r="23" spans="1:10" ht="15">
      <c r="A23" s="20"/>
      <c r="B23" s="5" t="s">
        <v>11</v>
      </c>
      <c r="C23" s="17" t="e">
        <f>C22/3</f>
        <v>#VALUE!</v>
      </c>
      <c r="D23" s="10"/>
      <c r="E23" s="107"/>
      <c r="F23" s="108"/>
      <c r="G23" s="5"/>
      <c r="H23" s="5"/>
      <c r="I23" s="106"/>
      <c r="J23" s="2"/>
    </row>
    <row r="24" spans="1:10" ht="15">
      <c r="A24" s="20"/>
      <c r="B24" s="5" t="s">
        <v>23</v>
      </c>
      <c r="C24" s="17">
        <v>0</v>
      </c>
      <c r="D24" s="5"/>
      <c r="E24" s="105"/>
      <c r="F24" s="5"/>
      <c r="G24" s="5"/>
      <c r="H24" s="5"/>
      <c r="I24" s="106"/>
      <c r="J24" s="2"/>
    </row>
    <row r="25" spans="1:10" ht="15">
      <c r="A25" s="20"/>
      <c r="B25" s="135" t="s">
        <v>8</v>
      </c>
      <c r="C25" s="154" t="e">
        <f>+D19/12</f>
        <v>#VALUE!</v>
      </c>
      <c r="D25" s="154" t="e">
        <f>SUM(C20:C25)</f>
        <v>#VALUE!</v>
      </c>
      <c r="E25" s="154"/>
      <c r="F25" s="137" t="e">
        <f>H25*12</f>
        <v>#VALUE!</v>
      </c>
      <c r="G25" s="155"/>
      <c r="H25" s="156" t="e">
        <f>D19+D25</f>
        <v>#VALUE!</v>
      </c>
      <c r="I25" s="106"/>
      <c r="J25" s="2"/>
    </row>
    <row r="26" spans="1:10" ht="15.75" thickBot="1">
      <c r="A26" s="21"/>
      <c r="B26" s="298"/>
      <c r="C26" s="298"/>
      <c r="D26" s="111"/>
      <c r="E26" s="112"/>
      <c r="F26" s="113"/>
      <c r="G26" s="114"/>
      <c r="H26" s="115"/>
      <c r="I26" s="110"/>
      <c r="J26" s="2"/>
    </row>
    <row r="27" spans="1:10" ht="15.75" thickTop="1">
      <c r="A27" s="100"/>
      <c r="B27" s="8"/>
      <c r="C27" s="2"/>
      <c r="D27" s="2"/>
      <c r="E27" s="6"/>
      <c r="F27" s="25"/>
      <c r="G27" s="25"/>
      <c r="H27" s="6"/>
      <c r="I27" s="102"/>
      <c r="J27" s="6"/>
    </row>
    <row r="28" spans="2:10" ht="13.5" thickBot="1">
      <c r="B28" s="141"/>
      <c r="C28" s="141"/>
      <c r="D28" s="141"/>
      <c r="E28" s="16"/>
      <c r="F28" s="5"/>
      <c r="G28" s="17"/>
      <c r="J28" s="6"/>
    </row>
    <row r="29" spans="1:10" ht="15.75" thickTop="1">
      <c r="A29" s="19"/>
      <c r="B29" s="38"/>
      <c r="C29" s="38"/>
      <c r="D29" s="38"/>
      <c r="E29" s="39"/>
      <c r="F29" s="62"/>
      <c r="G29" s="41"/>
      <c r="H29" s="22"/>
      <c r="I29" s="23"/>
      <c r="J29" s="6"/>
    </row>
    <row r="30" spans="1:10" ht="15">
      <c r="A30" s="20"/>
      <c r="B30" s="66" t="s">
        <v>44</v>
      </c>
      <c r="C30" s="11"/>
      <c r="D30" s="11"/>
      <c r="E30" s="13"/>
      <c r="F30" s="85" t="s">
        <v>41</v>
      </c>
      <c r="G30" s="11"/>
      <c r="H30" s="86" t="s">
        <v>32</v>
      </c>
      <c r="I30" s="26"/>
      <c r="J30" s="6"/>
    </row>
    <row r="31" spans="1:10" ht="15">
      <c r="A31" s="20"/>
      <c r="B31" s="283" t="s">
        <v>24</v>
      </c>
      <c r="C31" s="283"/>
      <c r="D31" s="283"/>
      <c r="E31" s="283"/>
      <c r="F31" s="128" t="s">
        <v>54</v>
      </c>
      <c r="G31" s="91"/>
      <c r="H31" s="91"/>
      <c r="I31" s="26"/>
      <c r="J31" s="6"/>
    </row>
    <row r="32" spans="1:10" ht="15">
      <c r="A32" s="20"/>
      <c r="B32" s="287" t="s">
        <v>25</v>
      </c>
      <c r="C32" s="287"/>
      <c r="D32" s="287"/>
      <c r="E32" s="287"/>
      <c r="F32" s="129" t="s">
        <v>54</v>
      </c>
      <c r="G32" s="2"/>
      <c r="H32" s="2"/>
      <c r="I32" s="26"/>
      <c r="J32" s="6"/>
    </row>
    <row r="33" spans="1:10" ht="15">
      <c r="A33" s="20"/>
      <c r="B33" s="287" t="s">
        <v>26</v>
      </c>
      <c r="C33" s="287"/>
      <c r="D33" s="287"/>
      <c r="E33" s="287"/>
      <c r="F33" s="129" t="s">
        <v>54</v>
      </c>
      <c r="G33" s="2"/>
      <c r="H33" s="2"/>
      <c r="I33" s="26"/>
      <c r="J33" s="6"/>
    </row>
    <row r="34" spans="1:10" ht="15">
      <c r="A34" s="20"/>
      <c r="B34" s="287" t="s">
        <v>27</v>
      </c>
      <c r="C34" s="287"/>
      <c r="D34" s="287"/>
      <c r="E34" s="287"/>
      <c r="F34" s="129" t="s">
        <v>54</v>
      </c>
      <c r="G34" s="2"/>
      <c r="H34" s="2"/>
      <c r="I34" s="26"/>
      <c r="J34" s="6"/>
    </row>
    <row r="35" spans="1:10" ht="15">
      <c r="A35" s="20"/>
      <c r="B35" s="287" t="s">
        <v>28</v>
      </c>
      <c r="C35" s="287"/>
      <c r="D35" s="287"/>
      <c r="E35" s="287"/>
      <c r="F35" s="129" t="s">
        <v>54</v>
      </c>
      <c r="G35" s="2"/>
      <c r="H35" s="2"/>
      <c r="I35" s="26"/>
      <c r="J35" s="6"/>
    </row>
    <row r="36" spans="1:10" ht="15">
      <c r="A36" s="20"/>
      <c r="B36" s="287" t="s">
        <v>29</v>
      </c>
      <c r="C36" s="287"/>
      <c r="D36" s="287"/>
      <c r="E36" s="287"/>
      <c r="F36" s="129" t="s">
        <v>54</v>
      </c>
      <c r="G36" s="2"/>
      <c r="H36" s="2"/>
      <c r="I36" s="26"/>
      <c r="J36" s="6"/>
    </row>
    <row r="37" spans="1:10" ht="15">
      <c r="A37" s="20"/>
      <c r="B37" s="287" t="s">
        <v>30</v>
      </c>
      <c r="C37" s="287"/>
      <c r="D37" s="287"/>
      <c r="E37" s="287"/>
      <c r="F37" s="129" t="s">
        <v>54</v>
      </c>
      <c r="G37" s="2"/>
      <c r="H37" s="2"/>
      <c r="I37" s="26"/>
      <c r="J37" s="6"/>
    </row>
    <row r="38" spans="1:10" ht="15">
      <c r="A38" s="20"/>
      <c r="B38" s="287" t="s">
        <v>49</v>
      </c>
      <c r="C38" s="287"/>
      <c r="D38" s="287"/>
      <c r="E38" s="287"/>
      <c r="F38" s="129" t="s">
        <v>54</v>
      </c>
      <c r="G38" s="2"/>
      <c r="H38" s="2"/>
      <c r="I38" s="26"/>
      <c r="J38" s="6"/>
    </row>
    <row r="39" spans="1:10" ht="15">
      <c r="A39" s="20"/>
      <c r="B39" s="297" t="s">
        <v>53</v>
      </c>
      <c r="C39" s="297"/>
      <c r="D39" s="297"/>
      <c r="E39" s="297"/>
      <c r="F39" s="130" t="s">
        <v>54</v>
      </c>
      <c r="G39" s="7"/>
      <c r="H39" s="15"/>
      <c r="I39" s="26"/>
      <c r="J39" s="6"/>
    </row>
    <row r="40" spans="1:10" ht="15">
      <c r="A40" s="20"/>
      <c r="B40" s="304" t="s">
        <v>12</v>
      </c>
      <c r="C40" s="304"/>
      <c r="D40" s="304"/>
      <c r="E40" s="304"/>
      <c r="F40" s="87" t="s">
        <v>54</v>
      </c>
      <c r="G40" s="11"/>
      <c r="H40" s="88" t="e">
        <f>F40/12</f>
        <v>#VALUE!</v>
      </c>
      <c r="I40" s="26"/>
      <c r="J40" s="6"/>
    </row>
    <row r="41" spans="1:10" ht="15.75" thickBot="1">
      <c r="A41" s="21"/>
      <c r="B41" s="31"/>
      <c r="C41" s="31"/>
      <c r="D41" s="31"/>
      <c r="E41" s="42"/>
      <c r="F41" s="43"/>
      <c r="G41" s="31"/>
      <c r="H41" s="31"/>
      <c r="I41" s="32"/>
      <c r="J41" s="6"/>
    </row>
    <row r="42" spans="1:10" ht="15.75" thickTop="1">
      <c r="A42" s="1"/>
      <c r="B42" s="2"/>
      <c r="C42" s="2"/>
      <c r="D42" s="2"/>
      <c r="E42" s="34"/>
      <c r="F42" s="37"/>
      <c r="G42" s="2"/>
      <c r="H42" s="2"/>
      <c r="I42" s="2"/>
      <c r="J42" s="6"/>
    </row>
    <row r="43" spans="1:10" ht="15">
      <c r="A43" s="1"/>
      <c r="B43" s="2"/>
      <c r="C43" s="2"/>
      <c r="D43" s="2"/>
      <c r="E43" s="34"/>
      <c r="F43" s="37"/>
      <c r="G43" s="2"/>
      <c r="H43" s="2"/>
      <c r="I43" s="2"/>
      <c r="J43" s="6"/>
    </row>
    <row r="44" spans="1:10" ht="15.75">
      <c r="A44" s="291" t="s">
        <v>50</v>
      </c>
      <c r="B44" s="292"/>
      <c r="C44" s="292"/>
      <c r="D44" s="292"/>
      <c r="E44" s="292"/>
      <c r="F44" s="292"/>
      <c r="G44" s="292"/>
      <c r="H44" s="292"/>
      <c r="I44" s="293"/>
      <c r="J44" s="6"/>
    </row>
    <row r="45" spans="1:10" ht="15.75" thickBot="1">
      <c r="A45" s="101"/>
      <c r="B45" s="8"/>
      <c r="C45" s="2"/>
      <c r="D45" s="2"/>
      <c r="E45" s="6"/>
      <c r="F45" s="25"/>
      <c r="G45" s="25"/>
      <c r="H45" s="6"/>
      <c r="I45" s="89"/>
      <c r="J45" s="6"/>
    </row>
    <row r="46" spans="1:10" ht="15.75" thickTop="1">
      <c r="A46" s="19"/>
      <c r="B46" s="22"/>
      <c r="C46" s="22"/>
      <c r="D46" s="22"/>
      <c r="E46" s="44"/>
      <c r="F46" s="45"/>
      <c r="G46" s="22"/>
      <c r="H46" s="22"/>
      <c r="I46" s="23"/>
      <c r="J46" s="6"/>
    </row>
    <row r="47" spans="1:10" ht="15">
      <c r="A47" s="20"/>
      <c r="B47" s="90" t="s">
        <v>46</v>
      </c>
      <c r="C47" s="91"/>
      <c r="D47" s="91"/>
      <c r="E47" s="92"/>
      <c r="F47" s="91"/>
      <c r="G47" s="91"/>
      <c r="H47" s="91"/>
      <c r="I47" s="26"/>
      <c r="J47" s="6"/>
    </row>
    <row r="48" spans="1:10" ht="15">
      <c r="A48" s="20"/>
      <c r="B48" s="66"/>
      <c r="C48" s="11"/>
      <c r="D48" s="11"/>
      <c r="E48" s="13"/>
      <c r="F48" s="11"/>
      <c r="G48" s="11"/>
      <c r="H48" s="11"/>
      <c r="I48" s="26"/>
      <c r="J48" s="6"/>
    </row>
    <row r="49" spans="1:10" ht="15">
      <c r="A49" s="20"/>
      <c r="B49" s="66"/>
      <c r="C49" s="11"/>
      <c r="D49" s="67" t="s">
        <v>34</v>
      </c>
      <c r="E49" s="68" t="s">
        <v>35</v>
      </c>
      <c r="F49" s="67" t="s">
        <v>36</v>
      </c>
      <c r="G49" s="296" t="s">
        <v>32</v>
      </c>
      <c r="H49" s="296"/>
      <c r="I49" s="26"/>
      <c r="J49" s="6"/>
    </row>
    <row r="50" spans="1:10" ht="15">
      <c r="A50" s="20"/>
      <c r="B50" s="65" t="s">
        <v>33</v>
      </c>
      <c r="C50" s="11"/>
      <c r="D50" s="277" t="s">
        <v>55</v>
      </c>
      <c r="E50" s="131" t="s">
        <v>54</v>
      </c>
      <c r="F50" s="11">
        <f>E12</f>
        <v>200</v>
      </c>
      <c r="G50" s="295" t="e">
        <f>F50/D50*E50*20</f>
        <v>#VALUE!</v>
      </c>
      <c r="H50" s="295"/>
      <c r="I50" s="26"/>
      <c r="J50" s="6"/>
    </row>
    <row r="51" spans="1:10" ht="15">
      <c r="A51" s="20"/>
      <c r="B51" s="33"/>
      <c r="C51" s="2"/>
      <c r="D51" s="2"/>
      <c r="E51" s="4"/>
      <c r="F51" s="2"/>
      <c r="G51" s="2"/>
      <c r="H51" s="2"/>
      <c r="I51" s="26"/>
      <c r="J51" s="6"/>
    </row>
    <row r="52" spans="1:10" ht="15">
      <c r="A52" s="20"/>
      <c r="B52" s="33"/>
      <c r="C52" s="2"/>
      <c r="D52" s="2"/>
      <c r="E52" s="4"/>
      <c r="F52" s="2"/>
      <c r="G52" s="2"/>
      <c r="H52" s="2"/>
      <c r="I52" s="26"/>
      <c r="J52" s="6"/>
    </row>
    <row r="53" spans="1:10" ht="15">
      <c r="A53" s="20"/>
      <c r="B53" s="294" t="s">
        <v>38</v>
      </c>
      <c r="C53" s="294"/>
      <c r="D53" s="294"/>
      <c r="E53" s="70" t="s">
        <v>56</v>
      </c>
      <c r="F53" s="69"/>
      <c r="G53" s="69"/>
      <c r="H53" s="157" t="e">
        <f>G50*E53</f>
        <v>#VALUE!</v>
      </c>
      <c r="I53" s="24"/>
      <c r="J53" s="6"/>
    </row>
    <row r="54" spans="1:10" ht="15.75" thickBot="1">
      <c r="A54" s="20"/>
      <c r="B54" s="2"/>
      <c r="C54" s="2"/>
      <c r="D54" s="2"/>
      <c r="E54" s="4"/>
      <c r="F54" s="2"/>
      <c r="G54" s="71"/>
      <c r="H54" s="116"/>
      <c r="I54" s="46"/>
      <c r="J54" s="6"/>
    </row>
    <row r="55" spans="1:10" ht="15.75" thickTop="1">
      <c r="A55" s="100"/>
      <c r="B55" s="22"/>
      <c r="C55" s="22"/>
      <c r="D55" s="22"/>
      <c r="E55" s="35"/>
      <c r="F55" s="22"/>
      <c r="G55" s="97"/>
      <c r="H55" s="98"/>
      <c r="I55" s="99"/>
      <c r="J55" s="6"/>
    </row>
    <row r="56" spans="1:10" ht="15.75" thickBot="1">
      <c r="A56" s="101"/>
      <c r="B56" s="31"/>
      <c r="C56" s="31"/>
      <c r="D56" s="31"/>
      <c r="E56" s="36"/>
      <c r="F56" s="31"/>
      <c r="G56" s="47"/>
      <c r="H56" s="43"/>
      <c r="I56" s="48"/>
      <c r="J56" s="6"/>
    </row>
    <row r="57" spans="1:10" ht="15.75" thickTop="1">
      <c r="A57" s="20"/>
      <c r="B57" s="8"/>
      <c r="C57" s="2"/>
      <c r="D57" s="2"/>
      <c r="E57" s="6"/>
      <c r="F57" s="25"/>
      <c r="G57" s="25"/>
      <c r="H57" s="6"/>
      <c r="I57" s="24"/>
      <c r="J57" s="6"/>
    </row>
    <row r="58" spans="1:10" ht="15">
      <c r="A58" s="20"/>
      <c r="B58" s="306" t="s">
        <v>3</v>
      </c>
      <c r="C58" s="306"/>
      <c r="D58" s="306"/>
      <c r="E58" s="93" t="s">
        <v>4</v>
      </c>
      <c r="F58" s="94"/>
      <c r="G58" s="158" t="s">
        <v>32</v>
      </c>
      <c r="H58" s="148"/>
      <c r="I58" s="26"/>
      <c r="J58" s="2"/>
    </row>
    <row r="59" spans="1:10" ht="15">
      <c r="A59" s="20"/>
      <c r="B59" s="143" t="s">
        <v>22</v>
      </c>
      <c r="C59" s="132" t="s">
        <v>56</v>
      </c>
      <c r="D59" s="143"/>
      <c r="E59" s="6" t="e">
        <f>E8*C59</f>
        <v>#VALUE!</v>
      </c>
      <c r="F59" s="2"/>
      <c r="G59" s="9" t="e">
        <f>E59/12</f>
        <v>#VALUE!</v>
      </c>
      <c r="H59" s="150" t="e">
        <f>G59/G67</f>
        <v>#VALUE!</v>
      </c>
      <c r="I59" s="26"/>
      <c r="J59" s="2"/>
    </row>
    <row r="60" spans="1:10" ht="15">
      <c r="A60" s="20"/>
      <c r="B60" s="63" t="s">
        <v>48</v>
      </c>
      <c r="C60" s="63"/>
      <c r="D60" s="64"/>
      <c r="E60" s="6" t="e">
        <f>G50*10</f>
        <v>#VALUE!</v>
      </c>
      <c r="F60" s="2"/>
      <c r="G60" s="9" t="e">
        <f>E60/10</f>
        <v>#VALUE!</v>
      </c>
      <c r="H60" s="151" t="e">
        <f>G60/G67</f>
        <v>#VALUE!</v>
      </c>
      <c r="I60" s="26"/>
      <c r="J60" s="2"/>
    </row>
    <row r="61" spans="1:10" ht="15">
      <c r="A61" s="20"/>
      <c r="B61" s="301" t="s">
        <v>45</v>
      </c>
      <c r="C61" s="301"/>
      <c r="D61" s="301"/>
      <c r="E61" s="4" t="str">
        <f>F40</f>
        <v>R$ xxxx</v>
      </c>
      <c r="F61" s="2"/>
      <c r="G61" s="9" t="e">
        <f>E61/12</f>
        <v>#VALUE!</v>
      </c>
      <c r="H61" s="151" t="e">
        <f>G61/G67</f>
        <v>#VALUE!</v>
      </c>
      <c r="I61" s="26"/>
      <c r="J61" s="2"/>
    </row>
    <row r="62" spans="1:10" ht="15">
      <c r="A62" s="20"/>
      <c r="B62" s="301" t="s">
        <v>47</v>
      </c>
      <c r="C62" s="301"/>
      <c r="D62" s="301"/>
      <c r="E62" s="10" t="e">
        <f>H53*10</f>
        <v>#VALUE!</v>
      </c>
      <c r="F62" s="2"/>
      <c r="G62" s="9" t="e">
        <f>E62/10</f>
        <v>#VALUE!</v>
      </c>
      <c r="H62" s="151" t="e">
        <f>G62/G67</f>
        <v>#VALUE!</v>
      </c>
      <c r="I62" s="26"/>
      <c r="J62" s="2"/>
    </row>
    <row r="63" spans="1:10" ht="15">
      <c r="A63" s="20"/>
      <c r="B63" s="301" t="s">
        <v>43</v>
      </c>
      <c r="C63" s="301"/>
      <c r="D63" s="301"/>
      <c r="E63" s="12" t="e">
        <f>F25</f>
        <v>#VALUE!</v>
      </c>
      <c r="F63" s="2"/>
      <c r="G63" s="9" t="e">
        <f>E63/12</f>
        <v>#VALUE!</v>
      </c>
      <c r="H63" s="151" t="e">
        <f>G63/G67</f>
        <v>#VALUE!</v>
      </c>
      <c r="I63" s="26"/>
      <c r="J63" s="2"/>
    </row>
    <row r="64" spans="1:10" ht="15">
      <c r="A64" s="20"/>
      <c r="B64" s="302" t="s">
        <v>9</v>
      </c>
      <c r="C64" s="302"/>
      <c r="D64" s="302"/>
      <c r="E64" s="73" t="e">
        <f>SUM(E59:E63)</f>
        <v>#VALUE!</v>
      </c>
      <c r="F64" s="11"/>
      <c r="G64" s="74" t="e">
        <f>SUM(G59:G63)</f>
        <v>#VALUE!</v>
      </c>
      <c r="H64" s="150"/>
      <c r="I64" s="26"/>
      <c r="J64" s="2"/>
    </row>
    <row r="65" spans="1:10" ht="15">
      <c r="A65" s="20"/>
      <c r="B65" s="72" t="s">
        <v>57</v>
      </c>
      <c r="C65" s="133" t="s">
        <v>56</v>
      </c>
      <c r="D65" s="72"/>
      <c r="E65" s="4" t="e">
        <f>E64*C65</f>
        <v>#VALUE!</v>
      </c>
      <c r="F65" s="4"/>
      <c r="G65" s="4" t="e">
        <f>G64*C65</f>
        <v>#VALUE!</v>
      </c>
      <c r="H65" s="150" t="e">
        <f>G65/G67</f>
        <v>#VALUE!</v>
      </c>
      <c r="I65" s="26"/>
      <c r="J65" s="2"/>
    </row>
    <row r="66" spans="1:10" ht="15">
      <c r="A66" s="20"/>
      <c r="B66" s="307"/>
      <c r="C66" s="307"/>
      <c r="D66" s="307"/>
      <c r="E66" s="4"/>
      <c r="F66" s="4"/>
      <c r="G66" s="4"/>
      <c r="H66" s="151"/>
      <c r="I66" s="26"/>
      <c r="J66" s="2"/>
    </row>
    <row r="67" spans="1:10" ht="15">
      <c r="A67" s="20"/>
      <c r="B67" s="306" t="s">
        <v>10</v>
      </c>
      <c r="C67" s="306"/>
      <c r="D67" s="306"/>
      <c r="E67" s="134" t="e">
        <f>SUM(E64:E66)</f>
        <v>#VALUE!</v>
      </c>
      <c r="F67" s="135"/>
      <c r="G67" s="159" t="e">
        <f>SUM(G64:G66)</f>
        <v>#VALUE!</v>
      </c>
      <c r="H67" s="152" t="e">
        <f>SUM(H59:H66)</f>
        <v>#VALUE!</v>
      </c>
      <c r="I67" s="26"/>
      <c r="J67" s="2"/>
    </row>
    <row r="68" spans="1:10" ht="15">
      <c r="A68" s="20"/>
      <c r="B68" s="136"/>
      <c r="C68" s="136"/>
      <c r="D68" s="136"/>
      <c r="E68" s="137"/>
      <c r="F68" s="5"/>
      <c r="G68" s="138"/>
      <c r="H68" s="148"/>
      <c r="I68" s="26"/>
      <c r="J68" s="2"/>
    </row>
    <row r="69" spans="1:10" ht="15">
      <c r="A69" s="20"/>
      <c r="B69" s="81" t="s">
        <v>40</v>
      </c>
      <c r="C69" s="81"/>
      <c r="D69" s="82"/>
      <c r="E69" s="83"/>
      <c r="F69" s="84"/>
      <c r="G69" s="160" t="e">
        <f>G67/E13</f>
        <v>#VALUE!</v>
      </c>
      <c r="H69" s="149"/>
      <c r="I69" s="26"/>
      <c r="J69" s="2"/>
    </row>
    <row r="70" spans="1:10" ht="15.75" thickBot="1">
      <c r="A70" s="21"/>
      <c r="B70" s="27"/>
      <c r="C70" s="27"/>
      <c r="D70" s="27"/>
      <c r="E70" s="28"/>
      <c r="F70" s="29"/>
      <c r="G70" s="30"/>
      <c r="H70" s="96"/>
      <c r="I70" s="32"/>
      <c r="J70" s="2"/>
    </row>
    <row r="71" spans="1:10" ht="15.75" thickTop="1">
      <c r="A71" s="1"/>
      <c r="B71" s="141"/>
      <c r="C71" s="141"/>
      <c r="D71" s="38"/>
      <c r="E71" s="16"/>
      <c r="F71" s="5"/>
      <c r="G71" s="17"/>
      <c r="H71" s="2"/>
      <c r="I71" s="2"/>
      <c r="J71" s="2"/>
    </row>
  </sheetData>
  <sheetProtection/>
  <mergeCells count="30">
    <mergeCell ref="B62:D62"/>
    <mergeCell ref="B63:D63"/>
    <mergeCell ref="B64:D64"/>
    <mergeCell ref="B66:D66"/>
    <mergeCell ref="B67:D67"/>
    <mergeCell ref="B40:E40"/>
    <mergeCell ref="A44:I44"/>
    <mergeCell ref="G49:H49"/>
    <mergeCell ref="G50:H50"/>
    <mergeCell ref="B53:D53"/>
    <mergeCell ref="B58:D58"/>
    <mergeCell ref="B61:D61"/>
    <mergeCell ref="B34:E34"/>
    <mergeCell ref="B35:E35"/>
    <mergeCell ref="B36:E36"/>
    <mergeCell ref="B37:E37"/>
    <mergeCell ref="B38:E38"/>
    <mergeCell ref="B39:E39"/>
    <mergeCell ref="B13:D13"/>
    <mergeCell ref="B19:C19"/>
    <mergeCell ref="B26:C26"/>
    <mergeCell ref="B31:E31"/>
    <mergeCell ref="B32:E32"/>
    <mergeCell ref="B33:E33"/>
    <mergeCell ref="A1:I1"/>
    <mergeCell ref="A5:I5"/>
    <mergeCell ref="B9:D9"/>
    <mergeCell ref="B10:D10"/>
    <mergeCell ref="B11:D11"/>
    <mergeCell ref="B12:D12"/>
  </mergeCells>
  <printOptions/>
  <pageMargins left="0.5118110236220472" right="0.5118110236220472" top="0.984251968503937" bottom="0.984251968503937" header="0.31496062992125984" footer="0.31496062992125984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Neuza</cp:lastModifiedBy>
  <cp:lastPrinted>2013-02-06T12:09:18Z</cp:lastPrinted>
  <dcterms:created xsi:type="dcterms:W3CDTF">2009-12-12T13:43:50Z</dcterms:created>
  <dcterms:modified xsi:type="dcterms:W3CDTF">2016-02-05T16:56:59Z</dcterms:modified>
  <cp:category/>
  <cp:version/>
  <cp:contentType/>
  <cp:contentStatus/>
</cp:coreProperties>
</file>